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12" windowWidth="19200" windowHeight="4512"/>
  </bookViews>
  <sheets>
    <sheet name="06.2015г." sheetId="18" r:id="rId1"/>
    <sheet name="Лист1" sheetId="19" r:id="rId2"/>
  </sheets>
  <definedNames>
    <definedName name="_xlnm.Print_Titles" localSheetId="0">'06.2015г.'!$25:$29</definedName>
    <definedName name="_xlnm.Print_Area" localSheetId="0">'06.2015г.'!$A$1:$R$218</definedName>
  </definedNames>
  <calcPr calcId="145621"/>
</workbook>
</file>

<file path=xl/calcChain.xml><?xml version="1.0" encoding="utf-8"?>
<calcChain xmlns="http://schemas.openxmlformats.org/spreadsheetml/2006/main">
  <c r="J132" i="18" l="1"/>
  <c r="J31" i="18"/>
  <c r="K31" i="18"/>
  <c r="L49" i="18"/>
  <c r="M49" i="18"/>
  <c r="K49" i="18"/>
  <c r="K53" i="18"/>
  <c r="K95" i="18" l="1"/>
  <c r="J141" i="18"/>
  <c r="J123" i="18"/>
  <c r="K121" i="18"/>
  <c r="J117" i="18"/>
  <c r="K115" i="18"/>
  <c r="J97" i="18"/>
  <c r="K87" i="18"/>
  <c r="J91" i="18"/>
  <c r="J41" i="18"/>
  <c r="M59" i="18" l="1"/>
  <c r="L59" i="18"/>
  <c r="K58" i="18"/>
  <c r="K59" i="18"/>
  <c r="J59" i="18" l="1"/>
  <c r="J140" i="18"/>
  <c r="J90" i="18"/>
  <c r="K73" i="18"/>
  <c r="J73" i="18" s="1"/>
  <c r="K72" i="18"/>
  <c r="K69" i="18"/>
  <c r="K136" i="18"/>
  <c r="K135" i="18"/>
  <c r="K68" i="18" l="1"/>
  <c r="L132" i="18"/>
  <c r="M132" i="18"/>
  <c r="J133" i="18"/>
  <c r="J135" i="18"/>
  <c r="J136" i="18"/>
  <c r="J137" i="18"/>
  <c r="J138" i="18"/>
  <c r="J139" i="18"/>
  <c r="K134" i="18"/>
  <c r="K132" i="18" s="1"/>
  <c r="J50" i="18"/>
  <c r="J51" i="18"/>
  <c r="J53" i="18"/>
  <c r="J55" i="18"/>
  <c r="J56" i="18"/>
  <c r="J60" i="18"/>
  <c r="J61" i="18"/>
  <c r="J62" i="18"/>
  <c r="K54" i="18"/>
  <c r="J54" i="18" s="1"/>
  <c r="K52" i="18"/>
  <c r="J52" i="18" l="1"/>
  <c r="J134" i="18"/>
  <c r="L31" i="18"/>
  <c r="M31" i="18"/>
  <c r="J40" i="18"/>
  <c r="K37" i="18"/>
  <c r="J37" i="18" s="1"/>
  <c r="K34" i="18"/>
  <c r="J39" i="18"/>
  <c r="J38" i="18"/>
  <c r="J32" i="18"/>
  <c r="J163" i="18" l="1"/>
  <c r="J162" i="18"/>
  <c r="K161" i="18"/>
  <c r="J161" i="18" s="1"/>
  <c r="J36" i="18"/>
  <c r="J49" i="18" l="1"/>
  <c r="J35" i="18"/>
  <c r="J57" i="18" l="1"/>
  <c r="K101" i="18"/>
  <c r="J104" i="18"/>
  <c r="J103" i="18"/>
  <c r="J72" i="18"/>
  <c r="J71" i="18"/>
  <c r="J70" i="18"/>
  <c r="J34" i="18" l="1"/>
  <c r="J58" i="18" l="1"/>
  <c r="J174" i="18"/>
  <c r="J170" i="18"/>
  <c r="M169" i="18"/>
  <c r="M178" i="18" s="1"/>
  <c r="L169" i="18"/>
  <c r="L178" i="18" s="1"/>
  <c r="L155" i="18"/>
  <c r="M155" i="18"/>
  <c r="K155" i="18"/>
  <c r="J157" i="18"/>
  <c r="J156" i="18"/>
  <c r="J155" i="18" l="1"/>
  <c r="J151" i="18"/>
  <c r="L149" i="18"/>
  <c r="M149" i="18"/>
  <c r="K149" i="18"/>
  <c r="J128" i="18"/>
  <c r="M127" i="18"/>
  <c r="L127" i="18"/>
  <c r="J122" i="18"/>
  <c r="M121" i="18"/>
  <c r="L121" i="18"/>
  <c r="J116" i="18"/>
  <c r="M115" i="18"/>
  <c r="L115" i="18"/>
  <c r="J109" i="18"/>
  <c r="M108" i="18"/>
  <c r="L108" i="18"/>
  <c r="K108" i="18"/>
  <c r="M101" i="18"/>
  <c r="L101" i="18"/>
  <c r="J102" i="18"/>
  <c r="M95" i="18"/>
  <c r="L95" i="18"/>
  <c r="J96" i="18"/>
  <c r="M87" i="18"/>
  <c r="L87" i="18"/>
  <c r="J108" i="18" l="1"/>
  <c r="M113" i="18"/>
  <c r="J149" i="18"/>
  <c r="L167" i="18"/>
  <c r="M167" i="18"/>
  <c r="J121" i="18"/>
  <c r="L113" i="18"/>
  <c r="J101" i="18"/>
  <c r="J81" i="18" l="1"/>
  <c r="J77" i="18" l="1"/>
  <c r="J69" i="18"/>
  <c r="L68" i="18"/>
  <c r="L85" i="18" s="1"/>
  <c r="M68" i="18"/>
  <c r="M85" i="18" s="1"/>
  <c r="L66" i="18"/>
  <c r="M66" i="18"/>
  <c r="L179" i="18" l="1"/>
  <c r="M179" i="18"/>
  <c r="J33" i="18"/>
  <c r="J66" i="18" l="1"/>
  <c r="K66" i="18"/>
  <c r="J115" i="18" l="1"/>
  <c r="J68" i="18"/>
  <c r="J85" i="18" s="1"/>
  <c r="K169" i="18" l="1"/>
  <c r="K127" i="18"/>
  <c r="K167" i="18" s="1"/>
  <c r="J87" i="18"/>
  <c r="J95" i="18"/>
  <c r="K85" i="18"/>
  <c r="J127" i="18" l="1"/>
  <c r="J167" i="18" s="1"/>
  <c r="K178" i="18"/>
  <c r="J178" i="18" s="1"/>
  <c r="J169" i="18"/>
  <c r="J113" i="18"/>
  <c r="K113" i="18"/>
  <c r="K179" i="18" l="1"/>
  <c r="J179" i="18"/>
  <c r="I31" i="18"/>
  <c r="I170" i="18" l="1"/>
  <c r="I102" i="18"/>
  <c r="I101" i="18"/>
  <c r="I96" i="18"/>
  <c r="I89" i="18"/>
  <c r="I88" i="18"/>
  <c r="I77" i="18"/>
  <c r="I45" i="18"/>
  <c r="I95" i="18" l="1"/>
  <c r="I87" i="18"/>
  <c r="I174" i="18"/>
  <c r="I169" i="18" l="1"/>
  <c r="I178" i="18"/>
</calcChain>
</file>

<file path=xl/sharedStrings.xml><?xml version="1.0" encoding="utf-8"?>
<sst xmlns="http://schemas.openxmlformats.org/spreadsheetml/2006/main" count="1478" uniqueCount="312">
  <si>
    <t>Комплексный план действий</t>
  </si>
  <si>
    <t>Статус контрольного события *</t>
  </si>
  <si>
    <t>X</t>
  </si>
  <si>
    <t>Х</t>
  </si>
  <si>
    <t>МУ «Управление культуры администрации МОГО «Ухта»</t>
  </si>
  <si>
    <t>Сохранение объектов культурного наследия, их содержание. Популяризация объектов культурного наследия с целью духовно-нравственного  воспитания граждан, формирования среды для развития туризма</t>
  </si>
  <si>
    <t>Сохранение объектов культурного наследия</t>
  </si>
  <si>
    <t>Предоставление разнообразных услуг в культурно-досуговой сфере.  Улучшение качества предоставляемых услуг по организации отдыха жителей</t>
  </si>
  <si>
    <t>Сохранность и безопасность фондов библиотек, получение населением качественных библиотечных услуг</t>
  </si>
  <si>
    <t>Наличие хороших условий, при которых потребители получают услуги в области культуры и дополнительного образования. Поддержание объектов культуры и дополнительного образования в нормативном состоянии</t>
  </si>
  <si>
    <t>Работа по обслуживанию зданий и сооружений, эксплуатация оборудования, очистка, содержание и уход за помещениями внутри зданий, проверка и регулирование тепловых, вентиляционных систем и систем кондиционирования воздуха, проведение мелких ремонтных работ</t>
  </si>
  <si>
    <t>Приведение объекта культуры в нормативное состояние</t>
  </si>
  <si>
    <t>Выполнение противопожарных работ на объектах культуры</t>
  </si>
  <si>
    <t>Увеличение числа проводимых мероприятий. Организация и проведение фестивалей, выставок, смотров, культурно-просветительских мероприятий, концертов, спектаклей. Удовлетворенность населения качеством предоставляемых услуг</t>
  </si>
  <si>
    <t>Развитие народного творчества</t>
  </si>
  <si>
    <t>Популяризация государственных языков Республики Коми. Увеличение этнокультурных мероприятий</t>
  </si>
  <si>
    <t>Закрепление за Ухтой имиджа города, комфортного для проживания представителей  всех национальностей. Гармонизация межнациональных отношений</t>
  </si>
  <si>
    <t>8.1.05.01</t>
  </si>
  <si>
    <t>8.1.05.02</t>
  </si>
  <si>
    <t>Всего по программе "Культура на 2014-2020 годы"</t>
  </si>
  <si>
    <t>СОГЛАСОВАНО</t>
  </si>
  <si>
    <t xml:space="preserve">Формирование, учет, хранение, обеспечение сохранности и популяризация      
музейных фондов
        </t>
  </si>
  <si>
    <t xml:space="preserve">Услуга по организации музейных мероприятий. Работа по формированию, учету и хранению музейного фонда.
Методическая работа в установленной сфере деятельности
</t>
  </si>
  <si>
    <t>Соболев С.С. заместитель руководителя администрации МОГО "Ухта"</t>
  </si>
  <si>
    <t>Услуга по организации деятельности клубных формирований. Услуга по организации досуга населения.  Работа по проведению культурно-досуговых мероприятий. Методическая работа в установленной сфере деятельности</t>
  </si>
  <si>
    <t>Услуга по осуществлению библиотечного, библиографического и информационного обслуживания.  Работа по формированию и  учету фондов библиотек. Методическая работа в установленной сфере деятельности</t>
  </si>
  <si>
    <t>Реализация дополнительных общеобразовательных программ. Методическая работа в установленной сфере деятельности</t>
  </si>
  <si>
    <t>Привлечение большего числа детей и молодежи в учреждения культуры</t>
  </si>
  <si>
    <t>v</t>
  </si>
  <si>
    <t>* Выполнение контрольного события возможно при выделении средств из бюджета МОГО "Ухта"</t>
  </si>
  <si>
    <t>Заместитель руководителя</t>
  </si>
  <si>
    <t>администрации МОГО "Ухта"</t>
  </si>
  <si>
    <t>УТВЕРЖДЕНО</t>
  </si>
  <si>
    <t xml:space="preserve"> - Содержание и обслуживание объектов культурного наследия</t>
  </si>
  <si>
    <t>Популяризация объектов культурного наследия с целью духовно-нравственного  воспитания граждан</t>
  </si>
  <si>
    <t>Оснащение современным оборудованием объектов культуры</t>
  </si>
  <si>
    <t>Рост книг обеспеченности населения. Стимулирование интереса к чтению. Удовлетворение потребности в предоставлении необходимой информации</t>
  </si>
  <si>
    <t>Рост книг обеспеченности населения</t>
  </si>
  <si>
    <t>С.С. СОБОЛЕВ</t>
  </si>
  <si>
    <t>Улучшение качества предоставляемых услуг в области дополнительного образования. Наличие хороших условий получения дополнительного образования в сфере культуры</t>
  </si>
  <si>
    <t xml:space="preserve"> - Установка мемориальных досок</t>
  </si>
  <si>
    <t>"__" октября 2014г.</t>
  </si>
  <si>
    <t>по реализации муниципальной программы МОГО "Ухта" "Культура на 2014-2020 годы" на 2014 год и плановый период</t>
  </si>
  <si>
    <t>Юрковский В.И. начальник МУ "Управление культуры администрации  МОГО "Ухта"</t>
  </si>
  <si>
    <t>Реализация мер социальной поддержки работников культуры</t>
  </si>
  <si>
    <t xml:space="preserve"> - Реализация малых проектов в сфере культуры</t>
  </si>
  <si>
    <t xml:space="preserve">Реализация мер социальной поддержки педагогических работников </t>
  </si>
  <si>
    <t>Задача 1. Укрепление и модернизация материально-технической базы сферы культуры</t>
  </si>
  <si>
    <t xml:space="preserve">Контрольное событие №1.  Подписан акт и выполнены работы по ремонту объектов </t>
  </si>
  <si>
    <t xml:space="preserve">Обеспеченность населения объектами сферы культуры </t>
  </si>
  <si>
    <t>Оснащение современным оборудованием объектов культуры. Выполнение противопожарных работ на объектах культуры</t>
  </si>
  <si>
    <t>Основное мероприятие 2.1. Содержание и обслуживание объектов культурного наследия</t>
  </si>
  <si>
    <t>Всего по Задаче 1.</t>
  </si>
  <si>
    <t xml:space="preserve">Основное мероприятие 2.2. Содействие сохранению и развитию государственных языков Республики Коми </t>
  </si>
  <si>
    <t xml:space="preserve">Основное мероприятие 2.3. Реализация государственной национальной политики и поддержка национально-культурных автономий и общественных движений </t>
  </si>
  <si>
    <t>Всего по Задаче 2.</t>
  </si>
  <si>
    <t>Задача 3. Повышение эффективности деятельности учреждений культуры, обеспечивающих комплектование (пополнение), сохранность, актуализацию и доступность населению ресурсов библиотечных и музейных фондов</t>
  </si>
  <si>
    <t>Основное мероприятие 3.1. Оказание муниципальных услуг (выполнение работ) музеями</t>
  </si>
  <si>
    <t>Основное мероприятие 3.2. Оказание муниципальных услуг (выполнение работ) библиотеками</t>
  </si>
  <si>
    <t>Основное мероприятие 3.3. Комплектование документальных (книжных) фондов библиотек</t>
  </si>
  <si>
    <t>Основное мероприятие 3.4.  Выплата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 населению на жилое помещение, и транспортных услуг для доставки этого твердого топлива, специалистам муниципальных учреждений и муниципальных образовательных организаций, работающим и проживающим в сельских населенных пунктах или поселках городского типа</t>
  </si>
  <si>
    <t>Всего по Задаче 3.</t>
  </si>
  <si>
    <t>Задача 4. Совершенствование условий для выявления, реализации творческого потенциала населения, развития межнациональных отношений и самодеятельного художественного творчества населения</t>
  </si>
  <si>
    <t>Основное мероприятие 4.1.Оказание муниципальных услуг (выполнение работ) учреждениями культурно-досуговой сферы</t>
  </si>
  <si>
    <t>Основное мероприятие: 4.2. Оказание муниципальных услуг (выполнение работ) учреждениями дополнительного образования детей в области искусств</t>
  </si>
  <si>
    <t>Основное мероприятие: 4.3. Оказание муниципальных услуг (выполнение работ)  прочими учреждениями культуры</t>
  </si>
  <si>
    <t xml:space="preserve">Основное мероприятие: 4.4. Организация городских мероприятий, фестивалей, смотров, реализация творческих проектов в области культуры </t>
  </si>
  <si>
    <t>Основное мероприятие: 4.5. Поддержка одаренных детей и талантливой молодежи</t>
  </si>
  <si>
    <t xml:space="preserve">Основное мероприятие 4.6. Реализация малых проектов в сфере культуры </t>
  </si>
  <si>
    <t>Основное мероприятие 4.7.  Выплата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 населению на жилое помещение, и транспортных услуг для доставки этого твердого топлива, специалистам муниципальных учреждений и муниципальных образовательных организаций, работающим и проживающим в сельских населенных пунктах или поселках городского типа</t>
  </si>
  <si>
    <t>Всего по Задаче 4.</t>
  </si>
  <si>
    <t>Задача 5. Обеспечение реализации муниципальной программы</t>
  </si>
  <si>
    <t>Основное мероприятие 5.1. Содержание и обеспечение деятельности МУ "Управление культуры администрации МОГО "Ухта"</t>
  </si>
  <si>
    <t>Основное мероприятие: 5.2. Мониторинг реализации Программы</t>
  </si>
  <si>
    <t>Всего по Задаче 5.</t>
  </si>
  <si>
    <t>Ремонт, капитальный ремонт объектов культуры, качественное улучшение условий предоставления услуг в области культуры, дополнительного образования детей, объектов культурного наследия</t>
  </si>
  <si>
    <t>08.0.11.00000.01</t>
  </si>
  <si>
    <t>08.0.13.S2150.01</t>
  </si>
  <si>
    <t>08.0.13.S2150.02</t>
  </si>
  <si>
    <t>08.0.31.00000.01</t>
  </si>
  <si>
    <t>08.0.32.00000.01</t>
  </si>
  <si>
    <t>08.0.34.00000.01</t>
  </si>
  <si>
    <t>08.0.41.00000.01</t>
  </si>
  <si>
    <t>08.0.42.00000.01</t>
  </si>
  <si>
    <t>08.0.43.00000.01</t>
  </si>
  <si>
    <t xml:space="preserve">08.0.47.00000.01     </t>
  </si>
  <si>
    <t>08.0.99.00000.01</t>
  </si>
  <si>
    <t>Наименование подпрограммы, мероприятий, контрольных событий</t>
  </si>
  <si>
    <t>Ответственные исполнители</t>
  </si>
  <si>
    <t>структурное подразделение</t>
  </si>
  <si>
    <t>руководитель</t>
  </si>
  <si>
    <t xml:space="preserve">Ожидаемый результат </t>
  </si>
  <si>
    <t>Сроки реализации</t>
  </si>
  <si>
    <t>начало</t>
  </si>
  <si>
    <t>окончание (дата контрольного события)</t>
  </si>
  <si>
    <t>Доп.ФК</t>
  </si>
  <si>
    <t>Объем ресурсного обеспечения,. руб.</t>
  </si>
  <si>
    <t>График реализации</t>
  </si>
  <si>
    <t>1 кв.</t>
  </si>
  <si>
    <t>2 кв.</t>
  </si>
  <si>
    <t>3 кв.</t>
  </si>
  <si>
    <t>4 кв.</t>
  </si>
  <si>
    <t xml:space="preserve"> Мероприятие 1.1.1.  Ремонт кровли на объекте «Капитальный ремонт здания МАУ «Городской Дворец культуры» </t>
  </si>
  <si>
    <t xml:space="preserve"> Мероприятие 1.3.2.Укрепление и модернизация материально-технической базы в области культуры, дополнительного образования детей, объектов культурного наследия</t>
  </si>
  <si>
    <t xml:space="preserve"> Мероприятие 3.1.1.Оказание муниципальных услуг (выполнение работ)  музеями</t>
  </si>
  <si>
    <t xml:space="preserve"> Мероприятие 3.2.1.Оказание муниципальных услуг (выполнение работ)  библиотеками</t>
  </si>
  <si>
    <t xml:space="preserve"> Мероприятие      3.3.1. Комплектование документных (книжных) фондов библиотек </t>
  </si>
  <si>
    <t xml:space="preserve"> Мероприятие 4.1.1.Оказание муниципальных услуг (выполнение работ)  учреждениями культурно-досуговой сферы</t>
  </si>
  <si>
    <t>Мероприятие 3.4.1. Ежемесячная денежная компенсация специалистам</t>
  </si>
  <si>
    <t>Мероприятие  4.2.1.Оказание муниципальных услуг (выполнение работ)  учреждениями дополнительного образования детей в области искусств</t>
  </si>
  <si>
    <t>Мероприятие  4.3.1.Оказание муниципальных услуг (выполнение работ) прочими учреждениями культуры</t>
  </si>
  <si>
    <t xml:space="preserve"> Мероприятие  5.1.1.Содержание и обеспечение деятельности МУ "Управление культуры администрации МОГО "Ухта"</t>
  </si>
  <si>
    <t xml:space="preserve"> Мероприятие 1.3.1.Выполнение противопожарных мероприятий</t>
  </si>
  <si>
    <t>Е.В. Игнатова</t>
  </si>
  <si>
    <t>Мероприятие 4.7.1.Ежемесячная денежная компенсация специалистам</t>
  </si>
  <si>
    <t>Рубан Н.И. Начальник МУ "Управление культуры администрации  МОГО "Ухта"</t>
  </si>
  <si>
    <t>Мероприятие 4.6.1. Реализация малых проектов</t>
  </si>
  <si>
    <t>08.0.46.00001</t>
  </si>
  <si>
    <t xml:space="preserve">Контрольное событие №2.  Подписан акт и выполнены работы по ремонту объектов </t>
  </si>
  <si>
    <t xml:space="preserve">Контрольное событие №3.  Подписан акт и выполнены работы по ремонту объектов </t>
  </si>
  <si>
    <t>Контрольное событие №4.  Подписано разрешение на ввод в эксплуатацию объекта *</t>
  </si>
  <si>
    <t>Контрольное событие №6. Проверено наличие ежемесячных актов о проведении работ по обслуживанию и содержанию объектов культурного наследия</t>
  </si>
  <si>
    <t>Контрольное событие №7. Отчет о выполнении плана мероприятий по сохранению и развитию государственных  языков*</t>
  </si>
  <si>
    <t>08.0.21.00000.02</t>
  </si>
  <si>
    <t>Мероприятие 2.1.5. Поставка газа к памятному знаку "Вечный огонь" (договор с ООО "ГАЗПРОМ" от 12.10.2015 № б/н)</t>
  </si>
  <si>
    <t>08.0.21.00000.05</t>
  </si>
  <si>
    <t>08.0.11.00000.00</t>
  </si>
  <si>
    <t>08.0.12.00000.00</t>
  </si>
  <si>
    <t xml:space="preserve">08.0.13.00000.00  </t>
  </si>
  <si>
    <t>08.0.21.00000.00</t>
  </si>
  <si>
    <t>08.0.22.00000.00</t>
  </si>
  <si>
    <t>08.0.23.00000.00</t>
  </si>
  <si>
    <t>08.0.31.00000.00</t>
  </si>
  <si>
    <t>08.0.32.00000.00</t>
  </si>
  <si>
    <t xml:space="preserve">08.0.33.00000.00 </t>
  </si>
  <si>
    <t>08.0.34.00000.00</t>
  </si>
  <si>
    <t>08.0.41.00000.00</t>
  </si>
  <si>
    <t>08.0.42.00000.00</t>
  </si>
  <si>
    <t>08.0.43.00000.00</t>
  </si>
  <si>
    <t>08.0.46.00000.00</t>
  </si>
  <si>
    <t xml:space="preserve">08.0.47.00000.00     </t>
  </si>
  <si>
    <t>08.0.99.00000.00</t>
  </si>
  <si>
    <t>08.0.52.00000.00</t>
  </si>
  <si>
    <t>08.0.44.00000.00</t>
  </si>
  <si>
    <t>08.0.44.00000.01</t>
  </si>
  <si>
    <t>08.0.47.73190.02</t>
  </si>
  <si>
    <t>08.0.11.00000.04</t>
  </si>
  <si>
    <t xml:space="preserve"> Основное мероприятие 1.3. Укрепление и модернизация материально-технической базы в области культуры, дополнительного образования детей, объектов культурного наследия</t>
  </si>
  <si>
    <t>М.Н. Метелёва</t>
  </si>
  <si>
    <t>в том числе</t>
  </si>
  <si>
    <t>2017 год</t>
  </si>
  <si>
    <t>Всего</t>
  </si>
  <si>
    <t>2018 год</t>
  </si>
  <si>
    <t>2019 год</t>
  </si>
  <si>
    <t>Заместитель  руководителя администрации МОГО "Ухта"</t>
  </si>
  <si>
    <t>Начальник МУ "Управление культуры администрации  МОГО "Ухта"</t>
  </si>
  <si>
    <t>Первый заместитель руководителя администрации МОГО "Ухта"</t>
  </si>
  <si>
    <t xml:space="preserve"> Начальник МУ "Управление культуры администрации  МОГО "Ухта"</t>
  </si>
  <si>
    <t>Мероприятие 1.3.3. Мероприятия по обеспечению учреждений средствами антитеррористической защиты</t>
  </si>
  <si>
    <t>08.0.13.00000.03</t>
  </si>
  <si>
    <t>08.0.13.L0270.04</t>
  </si>
  <si>
    <t xml:space="preserve">Мероприятие  4.4.1. Организация городских мероприятий, фестивалей, смотров, реализация творческих проектов в области культуры </t>
  </si>
  <si>
    <t>Контрольное событие №5.  Подписано разрешение на ввод в эксплуатацию объекта *</t>
  </si>
  <si>
    <t>Контрольное событие №6.  Подписано разрешение на ввод в эксплуатацию объекта *</t>
  </si>
  <si>
    <t>Контрольное событие №10. Проверено наличие ежемесячных актов о проведении работ по обслуживанию и содержанию объектов культурного наследия</t>
  </si>
  <si>
    <t>Контрольное событие №11. Проверено наличие ежемесячных актов о проведении работ по обслуживанию и содержанию объектов культурного наследия</t>
  </si>
  <si>
    <t>Контрольное событие №12. Проверено наличие ежемесячных актов о проведении работ по обслуживанию и содержанию объектов культурного наследия</t>
  </si>
  <si>
    <t>Контрольное событие №13. Отчет о выполнении плана мероприятий по сохранению и развитию государственных  языков*</t>
  </si>
  <si>
    <t>Контрольное событие №14. Отчет о выполнении плана мероприятий по сохранению и развитию государственных  языков*</t>
  </si>
  <si>
    <t>Контрольное событие №15. Отчет о выполнении плана мероприятий по сохранению и развитию государственных  языков*</t>
  </si>
  <si>
    <t>Контрольное событие №16. Отчет о выполнении плана мероприятий межнационального общения*</t>
  </si>
  <si>
    <t>Контрольное событие №17. Отчет о выполнении плана мероприятий межнационального общения*</t>
  </si>
  <si>
    <t>Контрольное событие №18. Отчет о выполнении плана мероприятий межнационального общения*</t>
  </si>
  <si>
    <t>Контрольное событие №19.  Выполнены муниципальные задания на оказание муниципальных услуг (выполнение работ) музеями</t>
  </si>
  <si>
    <t>Контрольное событие №20.  Выполнены муниципальные задания на оказание муниципальных услуг (выполнение работ) музеями</t>
  </si>
  <si>
    <t>Контрольное событие №21.  Выполнены муниципальные задания на оказание муниципальных услуг (выполнение работ) музеями</t>
  </si>
  <si>
    <t>Контрольное событие  №22. Выполнены муниципальные задания на оказание муниципальных услуг (выполнение работ) библиотеками</t>
  </si>
  <si>
    <t>Контрольное событие  №23. Выполнены муниципальные задания на оказание муниципальных услуг (выполнение работ) библиотеками</t>
  </si>
  <si>
    <t>Контрольное событие  №24. Выполнены муниципальные задания на оказание муниципальных услуг (выполнение работ) библиотеками</t>
  </si>
  <si>
    <t>Контрольное событие  №25. Исполнены муниципальные контракты (договоры) на приобретение  литературы*</t>
  </si>
  <si>
    <t>Контрольное событие  №26. Исполнены муниципальные контракты (договоры) на приобретение  литературы*</t>
  </si>
  <si>
    <t>Контрольное событие  №27. Исполнены муниципальные контракты (договоры) на приобретение  литературы*</t>
  </si>
  <si>
    <t>Контрольное событие  №28. Перечислены денежные компенсации на оплату жилого помещения</t>
  </si>
  <si>
    <t>Контрольное событие  №29. Перечислены денежные компенсации на оплату жилого помещения</t>
  </si>
  <si>
    <t>Контрольное событие  №30. Перечислены денежные компенсации на оплату жилого помещения</t>
  </si>
  <si>
    <t>Контрольное событие №31. Выполнены муниципальные задания на оказание муниципальных услуг (выполнение работ) учреждениями культурно-досуговой сферы</t>
  </si>
  <si>
    <t>Контрольное событие №32. Выполнены муниципальные задания на оказание муниципальных услуг (выполнение работ) учреждениями культурно-досуговой сферы</t>
  </si>
  <si>
    <t>Контрольное событие №33. Выполнены муниципальные задания на оказание муниципальных услуг (выполнение работ) учреждениями культурно-досуговой сферы</t>
  </si>
  <si>
    <t>Контрольное событие  №34.  Выполнены муниципальные задания на оказание муниципальных услуг (выполнение работ) учреждениями дополнительного образования детей в области искусств</t>
  </si>
  <si>
    <t>Контрольное событие  №35.  Выполнены муниципальные задания на оказание муниципальных услуг (выполнение работ) учреждениями дополнительного образования детей в области искусств</t>
  </si>
  <si>
    <t>Контрольное событие  №36.  Выполнены муниципальные задания на оказание муниципальных услуг (выполнение работ) учреждениями дополнительного образования детей в области искусств</t>
  </si>
  <si>
    <t>Контрольное событие  №37. Выполнены муниципальные задания на оказание муниципальных услуг (выполнение работ) прочими учреждениями культуры</t>
  </si>
  <si>
    <t>Контрольное событие  №38. Выполнены муниципальные задания на оказание муниципальных услуг (выполнение работ) прочими учреждениями культуры</t>
  </si>
  <si>
    <t>Контрольное событие  №39. Выполнены муниципальные задания на оказание муниципальных услуг (выполнение работ) прочими учреждениями культуры</t>
  </si>
  <si>
    <t xml:space="preserve">Контрольное событие  №40. Подготовлен отчет о выполнении плана мероприятий </t>
  </si>
  <si>
    <t xml:space="preserve">Контрольное событие  №41. Подготовлен отчет о выполнении плана мероприятий </t>
  </si>
  <si>
    <t xml:space="preserve">Контрольное событие  №42. Подготовлен отчет о выполнении плана мероприятий </t>
  </si>
  <si>
    <t>Контрольное событие №43.   Подготовлен отчет о проведении городских мероприятий, конкурсов  для детей и молодежи</t>
  </si>
  <si>
    <t>Контрольное событие №44.   Подготовлен отчет о проведении городских мероприятий, конкурсов  для детей и молодежи</t>
  </si>
  <si>
    <t>Контрольное событие №45.   Подготовлен отчет о проведении городских мероприятий, конкурсов  для детей и молодежи</t>
  </si>
  <si>
    <t>08.0.45.00000.00</t>
  </si>
  <si>
    <t>Контрольное событие №46.  Подготовлен отчет о выполнении  мероприятий, предусмотренных проектом*</t>
  </si>
  <si>
    <t>Контрольное событие №47.  Подготовлен отчет о выполнении  мероприятий, предусмотренных проектом*</t>
  </si>
  <si>
    <t>Контрольное событие №48.  Подготовлен отчет о выполнении  мероприятий, предусмотренных проектом*</t>
  </si>
  <si>
    <t>Контрольное событие  №49. Перечислены денежные компенсации на оплату жилого помещения</t>
  </si>
  <si>
    <t>Контрольное событие  №50. Перечислены денежные компенсации на оплату жилого помещения</t>
  </si>
  <si>
    <t>Контрольное событие  №51. Перечислены денежные компенсации на оплату жилого помещения</t>
  </si>
  <si>
    <t>Обеспечение учреждений средствами антитеррористической защиты</t>
  </si>
  <si>
    <t xml:space="preserve">Улучшение условий для самостоятельного передвмижения людей с ограниченными возможностями по территории объекта. </t>
  </si>
  <si>
    <t>Контрольное событие №7.  Подписан акт о выполнении работ или товарная накладная</t>
  </si>
  <si>
    <t>Контрольное событие №8.  Подписан акт о выполнении работ или товарная накладная</t>
  </si>
  <si>
    <t>Контрольное событие №9.  Подписан акт о выполнении работ или товарная накладная</t>
  </si>
  <si>
    <t xml:space="preserve"> Мероприятие 1.1.4.  Ремонт кладки стен МУ ДО "Детская художественная школа" МОГО "Ухта" по адресу: г. Ухта, проезд Строителей, д. 1</t>
  </si>
  <si>
    <t>08.0.11.00000.05</t>
  </si>
  <si>
    <t>08.0.13.72150.01</t>
  </si>
  <si>
    <t>08.0.13.L5580.02</t>
  </si>
  <si>
    <t>08.0.13.R5580.02</t>
  </si>
  <si>
    <t>08.0.13.R5580.06</t>
  </si>
  <si>
    <t>Подключение общедоступных библиотек к сети "Интернет"</t>
  </si>
  <si>
    <t>08.0.13.R5190.05</t>
  </si>
  <si>
    <t>08.0.21.00000.03</t>
  </si>
  <si>
    <t>08.0.21.00000.04</t>
  </si>
  <si>
    <t>08.0.33.R5190.03</t>
  </si>
  <si>
    <t>08.0.33.R5190.02</t>
  </si>
  <si>
    <t>08.0.44.00000.04</t>
  </si>
  <si>
    <t>08.0.44.L0270.02</t>
  </si>
  <si>
    <t>08.0.44.00000.05</t>
  </si>
  <si>
    <t>08.0.44.R0270.02</t>
  </si>
  <si>
    <t>08.0.44.R0270.06</t>
  </si>
  <si>
    <t xml:space="preserve">Мероприятие 1.1.5. Ремонт МУ ДО "Детская музыкальная школа № 1" МОГО "Ухта" (соглашение с ООО "ЛУКОЙЛ-Коми" 2017)
</t>
  </si>
  <si>
    <t xml:space="preserve">Мероприятие 1.1.6. Ремонт кинозала МУ "Водненский ДК" МОГО "Ухта"
</t>
  </si>
  <si>
    <t>08.0.11.00000.06</t>
  </si>
  <si>
    <t>Основное мероприятие 4.8.  Реализация народных проектов</t>
  </si>
  <si>
    <t>Контрольное событие  №52. Перечислены денежные компенсации на оплату жилого помещения</t>
  </si>
  <si>
    <t>Контрольное событие  №53. Перечислены денежные компенсации на оплату жилого помещения</t>
  </si>
  <si>
    <t>Контрольное событие  №54. Перечислены денежные компенсации на оплату жилого помещения</t>
  </si>
  <si>
    <t>Контрольное событие №55. Выполнены расходы по содержанию и обепечению деятельности МУ "Управление культуры администрации МОГО "Ухта"</t>
  </si>
  <si>
    <t>Контрольное событие №56. Выполнены расходы по содержанию и обепечению деятельности МУ "Управление культуры администрации МОГО "Ухта"</t>
  </si>
  <si>
    <t>Контрольное событие №57. Выполнены расходы по содержанию и обепечению деятельности МУ "Управление культуры администрации МОГО "Ухта"</t>
  </si>
  <si>
    <t>Контрольное событие  №58. Выполнен мониторинг по Программе</t>
  </si>
  <si>
    <t>Контрольное событие  №59. Выполнен мониторинг по Программе</t>
  </si>
  <si>
    <t>Контрольное событие  №60. Выполнен мониторинг по Программе</t>
  </si>
  <si>
    <t>Мероприятие 1.1.7.  Ремонт учебного кабинета МУ ДО "ДХШ" МОГО "Ухта" по адресу: г. Ухта, проезд Строителей, д. 1</t>
  </si>
  <si>
    <t xml:space="preserve">08.0.48.S2460.01     </t>
  </si>
  <si>
    <t xml:space="preserve">08.0.48.72460.01     </t>
  </si>
  <si>
    <t xml:space="preserve">08.0.48.00000.00     </t>
  </si>
  <si>
    <t>на 2017 год и плановый период 2018 и 2019 годов по реализации муниципальной программы МОГО "Ухта" "Культура на 2014-2020 годы"</t>
  </si>
  <si>
    <t>Мероприятие 1.1.10.  Ремонт кровли МУ "Дом молодежи" МОГО "Ухта" (соглашение с ООО "ЛУКОЙЛ-Коми" 2017)</t>
  </si>
  <si>
    <t>08.0.11.00000.10</t>
  </si>
  <si>
    <t>08.0.11.74050.08</t>
  </si>
  <si>
    <t>08.0.11.74050.09</t>
  </si>
  <si>
    <t>08.0.13.00000.02</t>
  </si>
  <si>
    <t>Мероприятие 1.3.7. Приобретение сценического комплекса в комплекте со световым оборудованием (республиканский бюджет, грант)</t>
  </si>
  <si>
    <t>08.0.13.74050.07</t>
  </si>
  <si>
    <t>08.0.13.00000.08</t>
  </si>
  <si>
    <t>Мероприятие 1.3.8 Установка видеонаблюдения и пожарной охраны</t>
  </si>
  <si>
    <t>08.0.11.00000.11</t>
  </si>
  <si>
    <t>Мероприятие 4.4.6 Организация и проведение перотехнической постановки, посвященной празднованию Дня победы</t>
  </si>
  <si>
    <t>08.0.44.00000.06</t>
  </si>
  <si>
    <t>Основное мероприятие 1.1. Капитальный и текущий ремонт объектов культуры, дополнительного образования детей, объектов культурного наследия</t>
  </si>
  <si>
    <t>Мероприятие 2.1.2. Историческая часть города (межевание)</t>
  </si>
  <si>
    <t xml:space="preserve">Мероприятие 2.1.3. Проведение конкурса на разработку макета памятнику нефтепереработчику (соглашение с ООО "Лукойл-УНП" от 01.01.2017 года № 17-05-2017)
</t>
  </si>
  <si>
    <t xml:space="preserve">Мероприятие 2.1.4. Ремонт (реконструкция) памятного знака "Вечная слава нефтяникам Яреги, погибшим в боях за Родину" (приобретение изделий из гранита) (соглашение с ООО "ЛУКОЙЛ-Коми" от 20.04.2015 № 15Y0931)
</t>
  </si>
  <si>
    <t xml:space="preserve">Мероприятие 2.1.5. Организация мероприятий по сохранению, использованию и популяризации объектов культурного наследия (договор пожертвования с ООО "ЛУКОЙЛ-Коми" от 23.11.2016 № 16Y2900)
</t>
  </si>
  <si>
    <t>08.0.33.L5190.01</t>
  </si>
  <si>
    <t xml:space="preserve">Мероприятие  4.4.2. Проведение мероприятий с участием инвалидов различных категорий (тренинги, конкурсы, мониторинги, научно-практические конференции, "круглые столы", образовательные программы, спартакиады, фестивали) </t>
  </si>
  <si>
    <t>Мероприятие  4.7.2.Ежемесячная денежная компенсация педагогическим работникам</t>
  </si>
  <si>
    <t>Мероприятие 4.8.1.Укомплектование инвентарем объектов народной культуры в отдаленных коми поселках и деревнях МОГО "Ухта" пст Кэмдин</t>
  </si>
  <si>
    <t>Мероприятие 1.1.8. Проведение работ по ремонту кулуара фойе 2-го этажа здания МАУ "Городской ДК" МОГО "Ухта" по адресу: Республика Коми, г.Ухта, д.26 (республиканский грант)</t>
  </si>
  <si>
    <t>Мероприятие 1.1.9. Текущий ремонт поверхностей горизонтального и вертикального стилобата, крылец, ступеней, козырьков, устройство пандуса, устройство защитного ограждения выхода № 8 здания МАУ "Городской ДК" МОГО "Ухта" по адресу: Республика Коми, г.Ухта, пр.Ленина, д.26 (республиканский бюджет, грант)</t>
  </si>
  <si>
    <t xml:space="preserve">Мероприятие 1.3.5. Подключение общедоступных библиотек к сети "Интернет" и развитие библиотечного дела с учетом задачи расширения информационных технологий и оцифровки 
</t>
  </si>
  <si>
    <t xml:space="preserve">Мероприятие 4.4.5. Проведение городских мероприятий и праздников (соглашение с ООО "Лукойл-УНП" от 01.01.2017 года № 17-05-2017)
</t>
  </si>
  <si>
    <t xml:space="preserve">Мероприятие 4.4.4. Проведение общегородских мероприятий МУ "Объединенный центр народной культуры МОГО "Ухта" (соглашение с ООО "Лукойл-УНП" от 01.01.2017 года № 17-05-2017)
</t>
  </si>
  <si>
    <t>Мероприятие 1.1.11. Оплата по исполнительному листу ФС № 011636718 Дело № А29-9653/2015 Капитальный ремонт кровли на объекте "Капитальный ремонт здания МАУ "Городской Дворец культуры"</t>
  </si>
  <si>
    <t>Начальник МУ "УЖКХ"</t>
  </si>
  <si>
    <t>Мероприятие 4.4.7 Организация и проведение 6-го фестиваля "Финноугория", праздника "Старт дает Ухта", посвященные 96-летию Республики Коми</t>
  </si>
  <si>
    <t xml:space="preserve">строительства                                                                                   </t>
  </si>
  <si>
    <t xml:space="preserve">      А.А. Мишин</t>
  </si>
  <si>
    <t>Начальник Управления экономического развития администрации МОГО "Ухта"</t>
  </si>
  <si>
    <t>____________________________________________</t>
  </si>
  <si>
    <t>О.И. Курбанова</t>
  </si>
  <si>
    <t>Исп. Лихачева Т.Ю., тел. 74-20-94</t>
  </si>
  <si>
    <t>Д.В. Кувшинов</t>
  </si>
  <si>
    <t>Начальник Управления жилищно-коммунального хозяйства администрации МОГО "Ухта"</t>
  </si>
  <si>
    <t>08.0.13.00000.09</t>
  </si>
  <si>
    <t>08.0.44.00000.07</t>
  </si>
  <si>
    <t>08.0.11.00000.07</t>
  </si>
  <si>
    <t>И.о.начальника МУ "Управление культуры</t>
  </si>
  <si>
    <t>Л.В. Полянская</t>
  </si>
  <si>
    <t>"____"                     2017г.</t>
  </si>
  <si>
    <t>"____"                       2017г.</t>
  </si>
  <si>
    <t xml:space="preserve">Начальник МУ Управление капитального                                  </t>
  </si>
  <si>
    <t>Заместитель руководителя администрации МОГО "Ухта" -</t>
  </si>
  <si>
    <t xml:space="preserve"> начальник Финансового управления администрации МОГО «Ухта» </t>
  </si>
  <si>
    <t>"____"  ____________________ 2017 г.</t>
  </si>
  <si>
    <t>"_____"  ____________________ 2017 г.</t>
  </si>
  <si>
    <t>____________________________________</t>
  </si>
  <si>
    <t>_________________________________________________________</t>
  </si>
  <si>
    <t>Мероприятие 1.1.12. Текущий ремонт лестницы здания МАУ "Городской ДК" МОГО "Ухта" по адресу: Республика Коми, г.Ухта, пр.Ленина, д.26</t>
  </si>
  <si>
    <t>08.0.11.00000.12</t>
  </si>
  <si>
    <t>08.0.31.72690.01</t>
  </si>
  <si>
    <t>08.0.32.72690.01</t>
  </si>
  <si>
    <t>08.0.41.72690.01</t>
  </si>
  <si>
    <t>Мероприятие 4.4.8 Новый год и Рождество</t>
  </si>
  <si>
    <t>08.0.44.00000.08</t>
  </si>
  <si>
    <t xml:space="preserve">Мероприятие 1.3.4. Адаптация муниципальных учреждений сферы культуры путем ремонта, дооборудования техническими средствами адаптации, а так же путем организации альтернативного формата предоставления услуг </t>
  </si>
  <si>
    <t>Задача 2. Сохранение и актуализация материального и нематериального культурного наследия</t>
  </si>
  <si>
    <t xml:space="preserve"> МУ "Управление культуры администрации  МОГО "Ухта"</t>
  </si>
  <si>
    <t>Основное мероприятие 1.2. Строительство, реконструкция, модернизация объектов  культуры, дополнительного образования детей, объектов культурного наследия</t>
  </si>
  <si>
    <t>МУ "УЖКХ"</t>
  </si>
  <si>
    <t>МУ "Управление культуры администрации  МОГО "Ухта"</t>
  </si>
  <si>
    <t>Администрация МОГО "Ухта"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</si>
</sst>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3" fontId="3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4" fillId="0" borderId="0" xfId="0" applyFont="1" applyFill="1"/>
    <xf numFmtId="0" fontId="0" fillId="0" borderId="3" xfId="0" applyFill="1" applyBorder="1"/>
    <xf numFmtId="4" fontId="0" fillId="0" borderId="0" xfId="0" applyNumberFormat="1" applyFill="1"/>
    <xf numFmtId="4" fontId="10" fillId="0" borderId="0" xfId="0" applyNumberFormat="1" applyFont="1" applyFill="1"/>
    <xf numFmtId="14" fontId="3" fillId="0" borderId="3" xfId="0" applyNumberFormat="1" applyFont="1" applyFill="1" applyBorder="1" applyAlignment="1">
      <alignment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3" fillId="0" borderId="3" xfId="0" applyFont="1" applyFill="1" applyBorder="1"/>
    <xf numFmtId="4" fontId="3" fillId="0" borderId="3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2" fontId="3" fillId="0" borderId="3" xfId="1" applyNumberFormat="1" applyFont="1" applyFill="1" applyBorder="1" applyAlignment="1">
      <alignment horizontal="right" vertical="center" wrapText="1"/>
    </xf>
    <xf numFmtId="0" fontId="0" fillId="0" borderId="3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12" fillId="0" borderId="0" xfId="0" applyFont="1" applyFill="1"/>
    <xf numFmtId="0" fontId="3" fillId="0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2" fontId="3" fillId="2" borderId="3" xfId="1" applyNumberFormat="1" applyFont="1" applyFill="1" applyBorder="1" applyAlignment="1">
      <alignment horizontal="right" vertical="center" wrapText="1"/>
    </xf>
    <xf numFmtId="43" fontId="3" fillId="2" borderId="3" xfId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3" fontId="3" fillId="2" borderId="3" xfId="1" applyFont="1" applyFill="1" applyBorder="1" applyAlignment="1">
      <alignment horizontal="right" vertical="center" wrapText="1"/>
    </xf>
    <xf numFmtId="43" fontId="3" fillId="2" borderId="3" xfId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top" wrapText="1"/>
    </xf>
    <xf numFmtId="14" fontId="3" fillId="2" borderId="3" xfId="0" applyNumberFormat="1" applyFont="1" applyFill="1" applyBorder="1" applyAlignment="1">
      <alignment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justify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center" wrapText="1"/>
    </xf>
    <xf numFmtId="43" fontId="3" fillId="2" borderId="3" xfId="1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43" fontId="3" fillId="2" borderId="3" xfId="0" applyNumberFormat="1" applyFont="1" applyFill="1" applyBorder="1" applyAlignment="1">
      <alignment horizontal="right" vertical="center" wrapText="1"/>
    </xf>
    <xf numFmtId="43" fontId="9" fillId="2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justify" vertical="center" wrapText="1"/>
    </xf>
    <xf numFmtId="43" fontId="3" fillId="0" borderId="3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43" fontId="3" fillId="0" borderId="3" xfId="1" applyFont="1" applyFill="1" applyBorder="1" applyAlignment="1">
      <alignment horizontal="right" vertical="center" wrapText="1"/>
    </xf>
    <xf numFmtId="43" fontId="3" fillId="0" borderId="3" xfId="1" applyNumberFormat="1" applyFont="1" applyFill="1" applyBorder="1" applyAlignment="1">
      <alignment horizontal="center" vertical="center" wrapText="1"/>
    </xf>
    <xf numFmtId="43" fontId="3" fillId="0" borderId="3" xfId="1" applyNumberFormat="1" applyFont="1" applyFill="1" applyBorder="1" applyAlignment="1">
      <alignment horizontal="right" vertical="center" wrapText="1"/>
    </xf>
    <xf numFmtId="43" fontId="9" fillId="0" borderId="3" xfId="0" applyNumberFormat="1" applyFont="1" applyFill="1" applyBorder="1" applyAlignment="1">
      <alignment horizontal="right"/>
    </xf>
    <xf numFmtId="4" fontId="3" fillId="2" borderId="3" xfId="1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0" fillId="0" borderId="0" xfId="0" applyAlignment="1"/>
    <xf numFmtId="0" fontId="2" fillId="0" borderId="0" xfId="0" applyFont="1" applyFill="1" applyAlignment="1">
      <alignment horizontal="justify" vertical="center"/>
    </xf>
    <xf numFmtId="0" fontId="0" fillId="0" borderId="0" xfId="0" applyAlignment="1">
      <alignment horizontal="left" vertical="center"/>
    </xf>
    <xf numFmtId="0" fontId="9" fillId="2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8"/>
  <sheetViews>
    <sheetView tabSelected="1" view="pageBreakPreview" topLeftCell="A65" zoomScale="90" zoomScaleNormal="90" zoomScaleSheetLayoutView="90" zoomScalePageLayoutView="30" workbookViewId="0">
      <selection activeCell="E47" sqref="E47"/>
    </sheetView>
  </sheetViews>
  <sheetFormatPr defaultColWidth="9.109375" defaultRowHeight="14.4" x14ac:dyDescent="0.3"/>
  <cols>
    <col min="1" max="1" width="30.109375" style="1" customWidth="1"/>
    <col min="2" max="2" width="2.88671875" style="1" hidden="1" customWidth="1"/>
    <col min="3" max="3" width="13" style="1" customWidth="1"/>
    <col min="4" max="4" width="12.44140625" style="1" customWidth="1"/>
    <col min="5" max="5" width="19.44140625" style="1" customWidth="1"/>
    <col min="6" max="6" width="9.44140625" style="1" customWidth="1"/>
    <col min="7" max="7" width="10.109375" style="1" customWidth="1"/>
    <col min="8" max="8" width="14.6640625" style="1" customWidth="1"/>
    <col min="9" max="9" width="13.88671875" style="1" hidden="1" customWidth="1"/>
    <col min="10" max="10" width="16" style="1" customWidth="1"/>
    <col min="11" max="13" width="18.6640625" style="1" customWidth="1"/>
    <col min="14" max="15" width="3.33203125" style="1" customWidth="1"/>
    <col min="16" max="17" width="2.88671875" style="1" customWidth="1"/>
    <col min="18" max="18" width="9.109375" style="1" hidden="1" customWidth="1"/>
    <col min="19" max="19" width="14.88671875" style="1" bestFit="1" customWidth="1"/>
    <col min="20" max="16384" width="9.109375" style="1"/>
  </cols>
  <sheetData>
    <row r="1" spans="1:20" hidden="1" x14ac:dyDescent="0.3">
      <c r="A1" s="143" t="s">
        <v>20</v>
      </c>
      <c r="B1" s="143"/>
      <c r="C1" s="143"/>
      <c r="D1" s="2"/>
      <c r="E1" s="2"/>
      <c r="F1" s="2"/>
      <c r="G1" s="2"/>
      <c r="H1" s="2"/>
      <c r="I1" s="2"/>
      <c r="J1" s="2"/>
      <c r="K1" s="2"/>
      <c r="L1" s="2"/>
      <c r="M1" s="2"/>
      <c r="N1" s="144"/>
      <c r="O1" s="144"/>
      <c r="P1" s="144"/>
      <c r="Q1" s="144"/>
    </row>
    <row r="2" spans="1:20" hidden="1" x14ac:dyDescent="0.3">
      <c r="A2" s="143" t="s">
        <v>30</v>
      </c>
      <c r="B2" s="143"/>
      <c r="C2" s="143"/>
      <c r="D2" s="2"/>
      <c r="E2" s="2"/>
      <c r="F2" s="2"/>
      <c r="G2" s="2"/>
      <c r="H2" s="2"/>
      <c r="I2" s="2"/>
      <c r="J2" s="2"/>
      <c r="K2" s="2"/>
      <c r="L2" s="2"/>
      <c r="M2" s="2"/>
      <c r="N2" s="144"/>
      <c r="O2" s="144"/>
      <c r="P2" s="144"/>
      <c r="Q2" s="144"/>
    </row>
    <row r="3" spans="1:20" hidden="1" x14ac:dyDescent="0.3">
      <c r="A3" s="143" t="s">
        <v>31</v>
      </c>
      <c r="B3" s="143"/>
      <c r="C3" s="143"/>
      <c r="D3" s="3"/>
      <c r="E3" s="3"/>
      <c r="F3" s="3"/>
      <c r="G3" s="3"/>
      <c r="H3" s="3"/>
      <c r="I3" s="3"/>
      <c r="J3" s="3"/>
      <c r="K3" s="3"/>
      <c r="L3" s="3"/>
      <c r="M3" s="3"/>
      <c r="N3" s="144"/>
      <c r="O3" s="144"/>
      <c r="P3" s="144"/>
      <c r="Q3" s="144"/>
    </row>
    <row r="4" spans="1:20" ht="19.95" hidden="1" customHeight="1" x14ac:dyDescent="0.3">
      <c r="A4" s="153"/>
      <c r="B4" s="153"/>
      <c r="C4" s="153"/>
      <c r="D4" s="3"/>
      <c r="E4" s="3"/>
      <c r="F4" s="3"/>
      <c r="G4" s="3"/>
      <c r="H4" s="3"/>
      <c r="I4" s="3"/>
      <c r="J4" s="3"/>
      <c r="K4" s="3"/>
      <c r="L4" s="3"/>
      <c r="M4" s="3"/>
      <c r="N4" s="154"/>
      <c r="O4" s="154"/>
      <c r="P4" s="154"/>
      <c r="Q4" s="154"/>
    </row>
    <row r="5" spans="1:20" ht="16.95" hidden="1" x14ac:dyDescent="0.3">
      <c r="A5" s="155" t="s">
        <v>38</v>
      </c>
      <c r="B5" s="155"/>
      <c r="C5" s="155"/>
      <c r="D5" s="2"/>
      <c r="E5" s="2"/>
      <c r="F5" s="2"/>
      <c r="G5" s="2"/>
      <c r="H5" s="2"/>
      <c r="I5" s="2"/>
      <c r="J5" s="2"/>
      <c r="K5" s="2"/>
      <c r="L5" s="2"/>
      <c r="M5" s="2"/>
      <c r="N5" s="156"/>
      <c r="O5" s="156"/>
      <c r="P5" s="156"/>
      <c r="Q5" s="156"/>
    </row>
    <row r="6" spans="1:20" hidden="1" x14ac:dyDescent="0.3">
      <c r="A6" s="31"/>
      <c r="B6" s="31"/>
      <c r="C6" s="3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0" hidden="1" x14ac:dyDescent="0.3">
      <c r="A7" s="151" t="s">
        <v>41</v>
      </c>
      <c r="B7" s="151"/>
      <c r="C7" s="151"/>
      <c r="D7" s="2"/>
      <c r="E7" s="2"/>
      <c r="F7" s="2"/>
      <c r="G7" s="2"/>
      <c r="H7" s="2"/>
      <c r="I7" s="2"/>
      <c r="J7" s="2"/>
      <c r="K7" s="2"/>
      <c r="L7" s="2"/>
      <c r="M7" s="2"/>
      <c r="N7" s="144"/>
      <c r="O7" s="144"/>
      <c r="P7" s="144"/>
      <c r="Q7" s="144"/>
    </row>
    <row r="8" spans="1:20" hidden="1" x14ac:dyDescent="0.3">
      <c r="A8" s="28"/>
      <c r="B8" s="28"/>
      <c r="C8" s="28"/>
      <c r="D8" s="28"/>
      <c r="E8" s="28"/>
      <c r="F8" s="28"/>
      <c r="G8" s="28"/>
      <c r="H8" s="28"/>
      <c r="I8" s="28"/>
      <c r="J8" s="90"/>
      <c r="K8" s="90"/>
      <c r="L8" s="35"/>
      <c r="M8" s="35"/>
      <c r="N8" s="28"/>
      <c r="O8" s="28"/>
      <c r="P8" s="28"/>
      <c r="Q8" s="28"/>
    </row>
    <row r="9" spans="1:20" ht="14.4" hidden="1" customHeight="1" x14ac:dyDescent="0.3">
      <c r="A9" s="28"/>
      <c r="B9" s="28"/>
      <c r="C9" s="28"/>
      <c r="D9" s="157" t="s">
        <v>0</v>
      </c>
      <c r="E9" s="157"/>
      <c r="F9" s="157"/>
      <c r="G9" s="157"/>
      <c r="H9" s="157"/>
      <c r="I9" s="157"/>
      <c r="J9" s="85"/>
      <c r="K9" s="90"/>
      <c r="L9" s="35"/>
      <c r="M9" s="35"/>
      <c r="N9" s="28"/>
      <c r="O9" s="28"/>
      <c r="P9" s="28"/>
      <c r="Q9" s="28"/>
    </row>
    <row r="10" spans="1:20" ht="40.5" hidden="1" customHeight="1" x14ac:dyDescent="0.3">
      <c r="A10" s="28"/>
      <c r="B10" s="28"/>
      <c r="C10" s="158" t="s">
        <v>42</v>
      </c>
      <c r="D10" s="158"/>
      <c r="E10" s="158"/>
      <c r="F10" s="158"/>
      <c r="G10" s="158"/>
      <c r="H10" s="158"/>
      <c r="I10" s="158"/>
      <c r="J10" s="86"/>
      <c r="K10" s="90"/>
      <c r="L10" s="35"/>
      <c r="M10" s="35"/>
      <c r="N10" s="28"/>
      <c r="O10" s="28"/>
      <c r="P10" s="28"/>
      <c r="Q10" s="28"/>
    </row>
    <row r="11" spans="1:20" ht="14.4" hidden="1" customHeight="1" x14ac:dyDescent="0.3">
      <c r="A11" s="28"/>
      <c r="B11" s="28"/>
      <c r="C11" s="28"/>
      <c r="D11" s="157"/>
      <c r="E11" s="157"/>
      <c r="F11" s="157"/>
      <c r="G11" s="157"/>
      <c r="H11" s="157"/>
      <c r="I11" s="157"/>
      <c r="J11" s="85"/>
      <c r="K11" s="90"/>
      <c r="L11" s="35"/>
      <c r="M11" s="35"/>
      <c r="N11" s="28"/>
      <c r="O11" s="28"/>
      <c r="P11" s="28"/>
      <c r="Q11" s="28"/>
    </row>
    <row r="12" spans="1:20" ht="21" hidden="1" customHeight="1" x14ac:dyDescent="0.3"/>
    <row r="13" spans="1:20" x14ac:dyDescent="0.3">
      <c r="A13" s="143" t="s">
        <v>20</v>
      </c>
      <c r="B13" s="143"/>
      <c r="C13" s="143"/>
      <c r="D13" s="2"/>
      <c r="E13" s="2"/>
      <c r="F13" s="2"/>
      <c r="G13" s="144" t="s">
        <v>32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1:20" x14ac:dyDescent="0.3">
      <c r="A14" s="143" t="s">
        <v>30</v>
      </c>
      <c r="B14" s="143"/>
      <c r="C14" s="143"/>
      <c r="D14" s="2"/>
      <c r="E14" s="2"/>
      <c r="F14" s="144" t="s">
        <v>287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</row>
    <row r="15" spans="1:20" x14ac:dyDescent="0.3">
      <c r="A15" s="143" t="s">
        <v>31</v>
      </c>
      <c r="B15" s="143"/>
      <c r="C15" s="143"/>
      <c r="D15" s="3"/>
      <c r="E15" s="3"/>
      <c r="F15" s="3"/>
      <c r="G15" s="144" t="s">
        <v>31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1:20" ht="19.95" customHeight="1" x14ac:dyDescent="0.3">
      <c r="A16" s="153"/>
      <c r="B16" s="153"/>
      <c r="C16" s="153"/>
      <c r="D16" s="3"/>
      <c r="E16" s="3"/>
      <c r="F16" s="3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5"/>
      <c r="S16" s="15"/>
      <c r="T16" s="15"/>
    </row>
    <row r="17" spans="1:20" ht="16.8" x14ac:dyDescent="0.3">
      <c r="A17" s="155" t="s">
        <v>148</v>
      </c>
      <c r="B17" s="155"/>
      <c r="C17" s="155"/>
      <c r="D17" s="2"/>
      <c r="E17" s="2"/>
      <c r="F17" s="2"/>
      <c r="G17" s="160" t="s">
        <v>288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</row>
    <row r="18" spans="1:20" x14ac:dyDescent="0.3">
      <c r="A18" s="31"/>
      <c r="B18" s="31"/>
      <c r="C18" s="3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3">
      <c r="A19" s="151" t="s">
        <v>290</v>
      </c>
      <c r="B19" s="151"/>
      <c r="C19" s="151"/>
      <c r="D19" s="2"/>
      <c r="E19" s="2"/>
      <c r="F19" s="2"/>
      <c r="G19" s="144" t="s">
        <v>289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</row>
    <row r="20" spans="1:20" x14ac:dyDescent="0.3">
      <c r="A20" s="28"/>
      <c r="B20" s="28"/>
      <c r="C20" s="28"/>
      <c r="D20" s="28"/>
      <c r="E20" s="28"/>
      <c r="F20" s="28"/>
      <c r="G20" s="28"/>
      <c r="H20" s="28"/>
      <c r="I20" s="28"/>
      <c r="J20" s="90"/>
      <c r="K20" s="90"/>
      <c r="L20" s="35"/>
      <c r="M20" s="35"/>
      <c r="N20" s="28"/>
      <c r="O20" s="28"/>
      <c r="P20" s="28"/>
      <c r="Q20" s="28"/>
    </row>
    <row r="21" spans="1:20" ht="14.4" customHeight="1" x14ac:dyDescent="0.3">
      <c r="A21" s="28"/>
      <c r="B21" s="28"/>
      <c r="C21" s="28"/>
      <c r="D21" s="157" t="s">
        <v>0</v>
      </c>
      <c r="E21" s="157"/>
      <c r="F21" s="157"/>
      <c r="G21" s="157"/>
      <c r="H21" s="157"/>
      <c r="I21" s="157"/>
      <c r="J21" s="157"/>
      <c r="K21" s="157"/>
      <c r="L21" s="157"/>
      <c r="M21" s="35"/>
      <c r="N21" s="28"/>
      <c r="O21" s="28"/>
      <c r="P21" s="28"/>
      <c r="Q21" s="28"/>
    </row>
    <row r="22" spans="1:20" ht="57" customHeight="1" x14ac:dyDescent="0.3">
      <c r="A22" s="28"/>
      <c r="B22" s="28"/>
      <c r="C22" s="158" t="s">
        <v>246</v>
      </c>
      <c r="D22" s="158"/>
      <c r="E22" s="158"/>
      <c r="F22" s="158"/>
      <c r="G22" s="158"/>
      <c r="H22" s="158"/>
      <c r="I22" s="158"/>
      <c r="J22" s="158"/>
      <c r="K22" s="158"/>
      <c r="L22" s="158"/>
      <c r="M22" s="78"/>
      <c r="N22" s="28"/>
      <c r="O22" s="28"/>
      <c r="P22" s="28"/>
      <c r="Q22" s="28"/>
    </row>
    <row r="23" spans="1:20" ht="3.6" customHeight="1" x14ac:dyDescent="0.3"/>
    <row r="24" spans="1:20" ht="7.95" hidden="1" customHeight="1" x14ac:dyDescent="0.3"/>
    <row r="25" spans="1:20" ht="21" customHeight="1" x14ac:dyDescent="0.3">
      <c r="A25" s="132" t="s">
        <v>87</v>
      </c>
      <c r="B25" s="132"/>
      <c r="C25" s="132" t="s">
        <v>88</v>
      </c>
      <c r="D25" s="132"/>
      <c r="E25" s="132" t="s">
        <v>91</v>
      </c>
      <c r="F25" s="132" t="s">
        <v>92</v>
      </c>
      <c r="G25" s="132"/>
      <c r="H25" s="43" t="s">
        <v>95</v>
      </c>
      <c r="I25" s="52"/>
      <c r="J25" s="161" t="s">
        <v>96</v>
      </c>
      <c r="K25" s="162"/>
      <c r="L25" s="162"/>
      <c r="M25" s="163"/>
      <c r="N25" s="132" t="s">
        <v>97</v>
      </c>
      <c r="O25" s="132"/>
      <c r="P25" s="132"/>
      <c r="Q25" s="132"/>
    </row>
    <row r="26" spans="1:20" ht="28.2" customHeight="1" x14ac:dyDescent="0.3">
      <c r="A26" s="132"/>
      <c r="B26" s="132"/>
      <c r="C26" s="132" t="s">
        <v>90</v>
      </c>
      <c r="D26" s="132" t="s">
        <v>89</v>
      </c>
      <c r="E26" s="132"/>
      <c r="F26" s="132" t="s">
        <v>93</v>
      </c>
      <c r="G26" s="132" t="s">
        <v>94</v>
      </c>
      <c r="H26" s="132"/>
      <c r="I26" s="52"/>
      <c r="J26" s="164"/>
      <c r="K26" s="165"/>
      <c r="L26" s="165"/>
      <c r="M26" s="166"/>
      <c r="N26" s="132"/>
      <c r="O26" s="132"/>
      <c r="P26" s="132"/>
      <c r="Q26" s="132"/>
    </row>
    <row r="27" spans="1:20" ht="21" customHeight="1" x14ac:dyDescent="0.3">
      <c r="A27" s="132"/>
      <c r="B27" s="132"/>
      <c r="C27" s="132"/>
      <c r="D27" s="132"/>
      <c r="E27" s="132"/>
      <c r="F27" s="132"/>
      <c r="G27" s="132"/>
      <c r="H27" s="132"/>
      <c r="I27" s="52"/>
      <c r="J27" s="167" t="s">
        <v>151</v>
      </c>
      <c r="K27" s="132" t="s">
        <v>149</v>
      </c>
      <c r="L27" s="132"/>
      <c r="M27" s="132"/>
      <c r="N27" s="132"/>
      <c r="O27" s="132"/>
      <c r="P27" s="132"/>
      <c r="Q27" s="132"/>
      <c r="S27" s="17"/>
      <c r="T27" s="17"/>
    </row>
    <row r="28" spans="1:20" ht="25.95" customHeight="1" x14ac:dyDescent="0.3">
      <c r="A28" s="132"/>
      <c r="B28" s="132"/>
      <c r="C28" s="132"/>
      <c r="D28" s="132"/>
      <c r="E28" s="132"/>
      <c r="F28" s="132"/>
      <c r="G28" s="132"/>
      <c r="H28" s="132"/>
      <c r="I28" s="52"/>
      <c r="J28" s="168"/>
      <c r="K28" s="95" t="s">
        <v>150</v>
      </c>
      <c r="L28" s="43" t="s">
        <v>152</v>
      </c>
      <c r="M28" s="43" t="s">
        <v>153</v>
      </c>
      <c r="N28" s="57" t="s">
        <v>98</v>
      </c>
      <c r="O28" s="57" t="s">
        <v>99</v>
      </c>
      <c r="P28" s="57" t="s">
        <v>100</v>
      </c>
      <c r="Q28" s="57" t="s">
        <v>101</v>
      </c>
      <c r="S28" s="17"/>
      <c r="T28" s="17"/>
    </row>
    <row r="29" spans="1:20" ht="21" customHeight="1" x14ac:dyDescent="0.3">
      <c r="A29" s="132">
        <v>1</v>
      </c>
      <c r="B29" s="132"/>
      <c r="C29" s="43">
        <v>3</v>
      </c>
      <c r="D29" s="43">
        <v>4</v>
      </c>
      <c r="E29" s="43">
        <v>5</v>
      </c>
      <c r="F29" s="43">
        <v>6</v>
      </c>
      <c r="G29" s="43">
        <v>7</v>
      </c>
      <c r="H29" s="43">
        <v>8</v>
      </c>
      <c r="I29" s="43">
        <v>10</v>
      </c>
      <c r="J29" s="95">
        <v>9</v>
      </c>
      <c r="K29" s="95">
        <v>10</v>
      </c>
      <c r="L29" s="43">
        <v>11</v>
      </c>
      <c r="M29" s="43">
        <v>12</v>
      </c>
      <c r="N29" s="58">
        <v>13</v>
      </c>
      <c r="O29" s="58">
        <v>14</v>
      </c>
      <c r="P29" s="58">
        <v>15</v>
      </c>
      <c r="Q29" s="58">
        <v>16</v>
      </c>
    </row>
    <row r="30" spans="1:20" s="6" customFormat="1" ht="21" customHeight="1" x14ac:dyDescent="0.25">
      <c r="A30" s="136" t="s">
        <v>47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</row>
    <row r="31" spans="1:20" ht="123.6" customHeight="1" x14ac:dyDescent="0.3">
      <c r="A31" s="150" t="s">
        <v>259</v>
      </c>
      <c r="B31" s="150"/>
      <c r="C31" s="53" t="s">
        <v>154</v>
      </c>
      <c r="D31" s="53" t="s">
        <v>307</v>
      </c>
      <c r="E31" s="53" t="s">
        <v>75</v>
      </c>
      <c r="F31" s="60">
        <v>42736</v>
      </c>
      <c r="G31" s="55">
        <v>43830</v>
      </c>
      <c r="H31" s="43" t="s">
        <v>126</v>
      </c>
      <c r="I31" s="61">
        <f>K31</f>
        <v>31647711.02</v>
      </c>
      <c r="J31" s="84">
        <f>J32+J33+J34+J35+J36+J37+J38+J39+J40+J41</f>
        <v>31647711.02</v>
      </c>
      <c r="K31" s="84">
        <f>K32+K33+K34+K35+K36+K37+K38+K39+K40+K41</f>
        <v>31647711.02</v>
      </c>
      <c r="L31" s="48">
        <f t="shared" ref="L31:M31" si="0">L32+L33+L34+L35+L36+L37+L38+L39+L40</f>
        <v>0</v>
      </c>
      <c r="M31" s="48">
        <f t="shared" si="0"/>
        <v>0</v>
      </c>
      <c r="N31" s="52" t="s">
        <v>28</v>
      </c>
      <c r="O31" s="52" t="s">
        <v>28</v>
      </c>
      <c r="P31" s="52" t="s">
        <v>28</v>
      </c>
      <c r="Q31" s="52" t="s">
        <v>28</v>
      </c>
    </row>
    <row r="32" spans="1:20" ht="60.75" customHeight="1" x14ac:dyDescent="0.3">
      <c r="A32" s="53" t="s">
        <v>102</v>
      </c>
      <c r="B32" s="53"/>
      <c r="C32" s="53" t="s">
        <v>155</v>
      </c>
      <c r="D32" s="118" t="s">
        <v>307</v>
      </c>
      <c r="E32" s="53" t="s">
        <v>11</v>
      </c>
      <c r="F32" s="60">
        <v>42736</v>
      </c>
      <c r="G32" s="55">
        <v>43830</v>
      </c>
      <c r="H32" s="43" t="s">
        <v>76</v>
      </c>
      <c r="I32" s="61"/>
      <c r="J32" s="84">
        <f>K32+L32+M32</f>
        <v>7679022.3600000003</v>
      </c>
      <c r="K32" s="84">
        <v>7679022.3600000003</v>
      </c>
      <c r="L32" s="48">
        <v>0</v>
      </c>
      <c r="M32" s="48">
        <v>0</v>
      </c>
      <c r="N32" s="52" t="s">
        <v>28</v>
      </c>
      <c r="O32" s="52" t="s">
        <v>28</v>
      </c>
      <c r="P32" s="52" t="s">
        <v>28</v>
      </c>
      <c r="Q32" s="52" t="s">
        <v>28</v>
      </c>
    </row>
    <row r="33" spans="1:17" ht="63" customHeight="1" x14ac:dyDescent="0.3">
      <c r="A33" s="53" t="s">
        <v>212</v>
      </c>
      <c r="B33" s="53"/>
      <c r="C33" s="53" t="s">
        <v>155</v>
      </c>
      <c r="D33" s="118" t="s">
        <v>307</v>
      </c>
      <c r="E33" s="53" t="s">
        <v>11</v>
      </c>
      <c r="F33" s="60">
        <v>42736</v>
      </c>
      <c r="G33" s="55">
        <v>43830</v>
      </c>
      <c r="H33" s="43" t="s">
        <v>146</v>
      </c>
      <c r="I33" s="61"/>
      <c r="J33" s="84">
        <f t="shared" ref="J33" si="1">K33+L33+M33</f>
        <v>0</v>
      </c>
      <c r="K33" s="84">
        <v>0</v>
      </c>
      <c r="L33" s="48">
        <v>0</v>
      </c>
      <c r="M33" s="48">
        <v>0</v>
      </c>
      <c r="N33" s="52" t="s">
        <v>28</v>
      </c>
      <c r="O33" s="52" t="s">
        <v>28</v>
      </c>
      <c r="P33" s="52" t="s">
        <v>28</v>
      </c>
      <c r="Q33" s="52" t="s">
        <v>28</v>
      </c>
    </row>
    <row r="34" spans="1:17" ht="62.25" customHeight="1" x14ac:dyDescent="0.3">
      <c r="A34" s="53" t="s">
        <v>229</v>
      </c>
      <c r="B34" s="53"/>
      <c r="C34" s="53" t="s">
        <v>155</v>
      </c>
      <c r="D34" s="118" t="s">
        <v>307</v>
      </c>
      <c r="E34" s="53" t="s">
        <v>11</v>
      </c>
      <c r="F34" s="60">
        <v>42736</v>
      </c>
      <c r="G34" s="55">
        <v>43830</v>
      </c>
      <c r="H34" s="43" t="s">
        <v>213</v>
      </c>
      <c r="I34" s="61"/>
      <c r="J34" s="84">
        <f>K34+L34+M34</f>
        <v>1366000</v>
      </c>
      <c r="K34" s="84">
        <f>4088600-2273960-448640</f>
        <v>1366000</v>
      </c>
      <c r="L34" s="48">
        <v>0</v>
      </c>
      <c r="M34" s="48">
        <v>0</v>
      </c>
      <c r="N34" s="52" t="s">
        <v>28</v>
      </c>
      <c r="O34" s="52" t="s">
        <v>28</v>
      </c>
      <c r="P34" s="52" t="s">
        <v>28</v>
      </c>
      <c r="Q34" s="52" t="s">
        <v>28</v>
      </c>
    </row>
    <row r="35" spans="1:17" ht="59.25" customHeight="1" x14ac:dyDescent="0.3">
      <c r="A35" s="53" t="s">
        <v>230</v>
      </c>
      <c r="B35" s="53"/>
      <c r="C35" s="53" t="s">
        <v>155</v>
      </c>
      <c r="D35" s="118" t="s">
        <v>307</v>
      </c>
      <c r="E35" s="53" t="s">
        <v>11</v>
      </c>
      <c r="F35" s="60">
        <v>42736</v>
      </c>
      <c r="G35" s="55">
        <v>43830</v>
      </c>
      <c r="H35" s="43" t="s">
        <v>231</v>
      </c>
      <c r="I35" s="61"/>
      <c r="J35" s="84">
        <f>K35+L35+M35</f>
        <v>649999.71</v>
      </c>
      <c r="K35" s="84">
        <v>649999.71</v>
      </c>
      <c r="L35" s="48">
        <v>0</v>
      </c>
      <c r="M35" s="48">
        <v>0</v>
      </c>
      <c r="N35" s="52" t="s">
        <v>28</v>
      </c>
      <c r="O35" s="52" t="s">
        <v>28</v>
      </c>
      <c r="P35" s="52" t="s">
        <v>28</v>
      </c>
      <c r="Q35" s="52" t="s">
        <v>28</v>
      </c>
    </row>
    <row r="36" spans="1:17" ht="64.2" customHeight="1" x14ac:dyDescent="0.3">
      <c r="A36" s="53" t="s">
        <v>242</v>
      </c>
      <c r="B36" s="53"/>
      <c r="C36" s="53" t="s">
        <v>155</v>
      </c>
      <c r="D36" s="118" t="s">
        <v>307</v>
      </c>
      <c r="E36" s="53" t="s">
        <v>11</v>
      </c>
      <c r="F36" s="60">
        <v>42736</v>
      </c>
      <c r="G36" s="55">
        <v>43830</v>
      </c>
      <c r="H36" s="112" t="s">
        <v>286</v>
      </c>
      <c r="I36" s="61"/>
      <c r="J36" s="84">
        <f t="shared" ref="J36" si="2">K36+L36+M36</f>
        <v>176570</v>
      </c>
      <c r="K36" s="84">
        <v>176570</v>
      </c>
      <c r="L36" s="48">
        <v>0</v>
      </c>
      <c r="M36" s="48">
        <v>0</v>
      </c>
      <c r="N36" s="52" t="s">
        <v>28</v>
      </c>
      <c r="O36" s="52" t="s">
        <v>28</v>
      </c>
      <c r="P36" s="52" t="s">
        <v>28</v>
      </c>
      <c r="Q36" s="52" t="s">
        <v>28</v>
      </c>
    </row>
    <row r="37" spans="1:17" ht="60.75" customHeight="1" x14ac:dyDescent="0.3">
      <c r="A37" s="87" t="s">
        <v>247</v>
      </c>
      <c r="B37" s="53"/>
      <c r="C37" s="53" t="s">
        <v>155</v>
      </c>
      <c r="D37" s="118" t="s">
        <v>307</v>
      </c>
      <c r="E37" s="53" t="s">
        <v>11</v>
      </c>
      <c r="F37" s="60">
        <v>42736</v>
      </c>
      <c r="G37" s="55">
        <v>43830</v>
      </c>
      <c r="H37" s="43" t="s">
        <v>248</v>
      </c>
      <c r="I37" s="61"/>
      <c r="J37" s="84">
        <f t="shared" ref="J37" si="3">K37+L37+M37</f>
        <v>1592600</v>
      </c>
      <c r="K37" s="84">
        <f>1143960+448640</f>
        <v>1592600</v>
      </c>
      <c r="L37" s="48">
        <v>0</v>
      </c>
      <c r="M37" s="48">
        <v>0</v>
      </c>
      <c r="N37" s="52" t="s">
        <v>28</v>
      </c>
      <c r="O37" s="52" t="s">
        <v>28</v>
      </c>
      <c r="P37" s="52" t="s">
        <v>28</v>
      </c>
      <c r="Q37" s="52" t="s">
        <v>28</v>
      </c>
    </row>
    <row r="38" spans="1:17" ht="75.75" customHeight="1" x14ac:dyDescent="0.3">
      <c r="A38" s="87" t="s">
        <v>268</v>
      </c>
      <c r="B38" s="53"/>
      <c r="C38" s="53" t="s">
        <v>155</v>
      </c>
      <c r="D38" s="118" t="s">
        <v>307</v>
      </c>
      <c r="E38" s="53" t="s">
        <v>11</v>
      </c>
      <c r="F38" s="60">
        <v>42736</v>
      </c>
      <c r="G38" s="55">
        <v>43830</v>
      </c>
      <c r="H38" s="43" t="s">
        <v>249</v>
      </c>
      <c r="I38" s="61"/>
      <c r="J38" s="84">
        <f t="shared" ref="J38:J39" si="4">K38+L38+M38</f>
        <v>1054938.54</v>
      </c>
      <c r="K38" s="84">
        <v>1054938.54</v>
      </c>
      <c r="L38" s="48">
        <v>0</v>
      </c>
      <c r="M38" s="48">
        <v>0</v>
      </c>
      <c r="N38" s="52" t="s">
        <v>28</v>
      </c>
      <c r="O38" s="52" t="s">
        <v>28</v>
      </c>
      <c r="P38" s="52" t="s">
        <v>28</v>
      </c>
      <c r="Q38" s="52" t="s">
        <v>28</v>
      </c>
    </row>
    <row r="39" spans="1:17" ht="120.75" customHeight="1" x14ac:dyDescent="0.3">
      <c r="A39" s="87" t="s">
        <v>269</v>
      </c>
      <c r="B39" s="53"/>
      <c r="C39" s="53" t="s">
        <v>155</v>
      </c>
      <c r="D39" s="118" t="s">
        <v>307</v>
      </c>
      <c r="E39" s="53" t="s">
        <v>11</v>
      </c>
      <c r="F39" s="60">
        <v>42736</v>
      </c>
      <c r="G39" s="55">
        <v>43830</v>
      </c>
      <c r="H39" s="43" t="s">
        <v>250</v>
      </c>
      <c r="I39" s="61"/>
      <c r="J39" s="84">
        <f t="shared" si="4"/>
        <v>14363820</v>
      </c>
      <c r="K39" s="84">
        <v>14363820</v>
      </c>
      <c r="L39" s="48">
        <v>0</v>
      </c>
      <c r="M39" s="48">
        <v>0</v>
      </c>
      <c r="N39" s="52" t="s">
        <v>28</v>
      </c>
      <c r="O39" s="52" t="s">
        <v>28</v>
      </c>
      <c r="P39" s="52" t="s">
        <v>28</v>
      </c>
      <c r="Q39" s="52" t="s">
        <v>28</v>
      </c>
    </row>
    <row r="40" spans="1:17" ht="73.5" customHeight="1" x14ac:dyDescent="0.3">
      <c r="A40" s="104" t="s">
        <v>273</v>
      </c>
      <c r="B40" s="64"/>
      <c r="C40" s="64" t="s">
        <v>155</v>
      </c>
      <c r="D40" s="118" t="s">
        <v>307</v>
      </c>
      <c r="E40" s="64" t="s">
        <v>11</v>
      </c>
      <c r="F40" s="60">
        <v>42736</v>
      </c>
      <c r="G40" s="55">
        <v>43830</v>
      </c>
      <c r="H40" s="56" t="s">
        <v>256</v>
      </c>
      <c r="I40" s="61"/>
      <c r="J40" s="84">
        <f>K40+L40+M40</f>
        <v>1026079</v>
      </c>
      <c r="K40" s="84">
        <v>1026079</v>
      </c>
      <c r="L40" s="48">
        <v>0</v>
      </c>
      <c r="M40" s="48">
        <v>0</v>
      </c>
      <c r="N40" s="69" t="s">
        <v>28</v>
      </c>
      <c r="O40" s="69" t="s">
        <v>28</v>
      </c>
      <c r="P40" s="69" t="s">
        <v>28</v>
      </c>
      <c r="Q40" s="69" t="s">
        <v>28</v>
      </c>
    </row>
    <row r="41" spans="1:17" ht="73.5" customHeight="1" x14ac:dyDescent="0.3">
      <c r="A41" s="114" t="s">
        <v>298</v>
      </c>
      <c r="B41" s="114"/>
      <c r="C41" s="114" t="s">
        <v>155</v>
      </c>
      <c r="D41" s="118" t="s">
        <v>307</v>
      </c>
      <c r="E41" s="114" t="s">
        <v>11</v>
      </c>
      <c r="F41" s="60">
        <v>42736</v>
      </c>
      <c r="G41" s="55">
        <v>43830</v>
      </c>
      <c r="H41" s="115" t="s">
        <v>299</v>
      </c>
      <c r="I41" s="61"/>
      <c r="J41" s="84">
        <f>K41+L41+M41</f>
        <v>3738681.41</v>
      </c>
      <c r="K41" s="84">
        <v>3738681.41</v>
      </c>
      <c r="L41" s="48">
        <v>0</v>
      </c>
      <c r="M41" s="48">
        <v>0</v>
      </c>
      <c r="N41" s="74" t="s">
        <v>28</v>
      </c>
      <c r="O41" s="74" t="s">
        <v>28</v>
      </c>
      <c r="P41" s="74" t="s">
        <v>28</v>
      </c>
      <c r="Q41" s="74" t="s">
        <v>28</v>
      </c>
    </row>
    <row r="42" spans="1:17" ht="61.95" customHeight="1" x14ac:dyDescent="0.3">
      <c r="A42" s="87" t="s">
        <v>48</v>
      </c>
      <c r="B42" s="53"/>
      <c r="C42" s="53" t="s">
        <v>155</v>
      </c>
      <c r="D42" s="118" t="s">
        <v>307</v>
      </c>
      <c r="E42" s="43" t="s">
        <v>2</v>
      </c>
      <c r="F42" s="43" t="s">
        <v>2</v>
      </c>
      <c r="G42" s="55">
        <v>43100</v>
      </c>
      <c r="H42" s="43" t="s">
        <v>2</v>
      </c>
      <c r="I42" s="43" t="s">
        <v>3</v>
      </c>
      <c r="J42" s="95" t="s">
        <v>3</v>
      </c>
      <c r="K42" s="95" t="s">
        <v>3</v>
      </c>
      <c r="L42" s="76" t="s">
        <v>3</v>
      </c>
      <c r="M42" s="76" t="s">
        <v>3</v>
      </c>
      <c r="N42" s="52"/>
      <c r="O42" s="52"/>
      <c r="P42" s="52"/>
      <c r="Q42" s="52" t="s">
        <v>28</v>
      </c>
    </row>
    <row r="43" spans="1:17" ht="64.2" customHeight="1" x14ac:dyDescent="0.3">
      <c r="A43" s="53" t="s">
        <v>118</v>
      </c>
      <c r="B43" s="53"/>
      <c r="C43" s="53" t="s">
        <v>155</v>
      </c>
      <c r="D43" s="118" t="s">
        <v>307</v>
      </c>
      <c r="E43" s="43" t="s">
        <v>2</v>
      </c>
      <c r="F43" s="43" t="s">
        <v>2</v>
      </c>
      <c r="G43" s="55">
        <v>43465</v>
      </c>
      <c r="H43" s="43" t="s">
        <v>2</v>
      </c>
      <c r="I43" s="43" t="s">
        <v>3</v>
      </c>
      <c r="J43" s="95" t="s">
        <v>3</v>
      </c>
      <c r="K43" s="95" t="s">
        <v>3</v>
      </c>
      <c r="L43" s="76" t="s">
        <v>3</v>
      </c>
      <c r="M43" s="76" t="s">
        <v>3</v>
      </c>
      <c r="N43" s="52"/>
      <c r="O43" s="52"/>
      <c r="P43" s="52"/>
      <c r="Q43" s="52" t="s">
        <v>28</v>
      </c>
    </row>
    <row r="44" spans="1:17" ht="63.6" customHeight="1" x14ac:dyDescent="0.3">
      <c r="A44" s="53" t="s">
        <v>119</v>
      </c>
      <c r="B44" s="53"/>
      <c r="C44" s="53" t="s">
        <v>155</v>
      </c>
      <c r="D44" s="118" t="s">
        <v>307</v>
      </c>
      <c r="E44" s="43" t="s">
        <v>2</v>
      </c>
      <c r="F44" s="43" t="s">
        <v>2</v>
      </c>
      <c r="G44" s="55">
        <v>43830</v>
      </c>
      <c r="H44" s="43" t="s">
        <v>2</v>
      </c>
      <c r="I44" s="43" t="s">
        <v>3</v>
      </c>
      <c r="J44" s="95" t="s">
        <v>3</v>
      </c>
      <c r="K44" s="95" t="s">
        <v>3</v>
      </c>
      <c r="L44" s="76" t="s">
        <v>3</v>
      </c>
      <c r="M44" s="76" t="s">
        <v>3</v>
      </c>
      <c r="N44" s="52"/>
      <c r="O44" s="52"/>
      <c r="P44" s="52"/>
      <c r="Q44" s="52" t="s">
        <v>28</v>
      </c>
    </row>
    <row r="45" spans="1:17" ht="74.25" customHeight="1" x14ac:dyDescent="0.3">
      <c r="A45" s="152" t="s">
        <v>308</v>
      </c>
      <c r="B45" s="152"/>
      <c r="C45" s="62" t="s">
        <v>156</v>
      </c>
      <c r="D45" s="53" t="s">
        <v>311</v>
      </c>
      <c r="E45" s="53" t="s">
        <v>49</v>
      </c>
      <c r="F45" s="54">
        <v>42736</v>
      </c>
      <c r="G45" s="55">
        <v>43830</v>
      </c>
      <c r="H45" s="43" t="s">
        <v>127</v>
      </c>
      <c r="I45" s="43" t="e">
        <f>#REF!+K45+#REF!</f>
        <v>#REF!</v>
      </c>
      <c r="J45" s="98">
        <v>0</v>
      </c>
      <c r="K45" s="19">
        <v>0</v>
      </c>
      <c r="L45" s="45">
        <v>0</v>
      </c>
      <c r="M45" s="45">
        <v>0</v>
      </c>
      <c r="N45" s="52" t="s">
        <v>28</v>
      </c>
      <c r="O45" s="52" t="s">
        <v>28</v>
      </c>
      <c r="P45" s="52" t="s">
        <v>28</v>
      </c>
      <c r="Q45" s="52" t="s">
        <v>28</v>
      </c>
    </row>
    <row r="46" spans="1:17" ht="66" customHeight="1" x14ac:dyDescent="0.3">
      <c r="A46" s="53" t="s">
        <v>120</v>
      </c>
      <c r="B46" s="62"/>
      <c r="C46" s="53" t="s">
        <v>156</v>
      </c>
      <c r="D46" s="118" t="s">
        <v>311</v>
      </c>
      <c r="E46" s="43" t="s">
        <v>2</v>
      </c>
      <c r="F46" s="43" t="s">
        <v>2</v>
      </c>
      <c r="G46" s="55">
        <v>43100</v>
      </c>
      <c r="H46" s="43" t="s">
        <v>2</v>
      </c>
      <c r="I46" s="43" t="s">
        <v>2</v>
      </c>
      <c r="J46" s="95" t="s">
        <v>2</v>
      </c>
      <c r="K46" s="95" t="s">
        <v>2</v>
      </c>
      <c r="L46" s="76" t="s">
        <v>2</v>
      </c>
      <c r="M46" s="76" t="s">
        <v>2</v>
      </c>
      <c r="N46" s="52"/>
      <c r="O46" s="52"/>
      <c r="P46" s="52"/>
      <c r="Q46" s="52" t="s">
        <v>28</v>
      </c>
    </row>
    <row r="47" spans="1:17" ht="61.95" customHeight="1" x14ac:dyDescent="0.3">
      <c r="A47" s="53" t="s">
        <v>162</v>
      </c>
      <c r="B47" s="62"/>
      <c r="C47" s="53" t="s">
        <v>156</v>
      </c>
      <c r="D47" s="118" t="s">
        <v>311</v>
      </c>
      <c r="E47" s="43" t="s">
        <v>2</v>
      </c>
      <c r="F47" s="43" t="s">
        <v>2</v>
      </c>
      <c r="G47" s="55">
        <v>43465</v>
      </c>
      <c r="H47" s="43" t="s">
        <v>2</v>
      </c>
      <c r="I47" s="43" t="s">
        <v>2</v>
      </c>
      <c r="J47" s="95" t="s">
        <v>2</v>
      </c>
      <c r="K47" s="95" t="s">
        <v>2</v>
      </c>
      <c r="L47" s="76" t="s">
        <v>2</v>
      </c>
      <c r="M47" s="76" t="s">
        <v>2</v>
      </c>
      <c r="N47" s="52"/>
      <c r="O47" s="52"/>
      <c r="P47" s="52"/>
      <c r="Q47" s="52" t="s">
        <v>28</v>
      </c>
    </row>
    <row r="48" spans="1:17" ht="61.95" customHeight="1" x14ac:dyDescent="0.3">
      <c r="A48" s="53" t="s">
        <v>163</v>
      </c>
      <c r="B48" s="62"/>
      <c r="C48" s="53" t="s">
        <v>156</v>
      </c>
      <c r="D48" s="118" t="s">
        <v>311</v>
      </c>
      <c r="E48" s="43" t="s">
        <v>2</v>
      </c>
      <c r="F48" s="43" t="s">
        <v>2</v>
      </c>
      <c r="G48" s="55">
        <v>43830</v>
      </c>
      <c r="H48" s="43" t="s">
        <v>2</v>
      </c>
      <c r="I48" s="43" t="s">
        <v>2</v>
      </c>
      <c r="J48" s="95" t="s">
        <v>2</v>
      </c>
      <c r="K48" s="95" t="s">
        <v>2</v>
      </c>
      <c r="L48" s="76" t="s">
        <v>2</v>
      </c>
      <c r="M48" s="76" t="s">
        <v>2</v>
      </c>
      <c r="N48" s="52"/>
      <c r="O48" s="52"/>
      <c r="P48" s="52"/>
      <c r="Q48" s="52" t="s">
        <v>28</v>
      </c>
    </row>
    <row r="49" spans="1:17" ht="85.5" customHeight="1" x14ac:dyDescent="0.3">
      <c r="A49" s="24" t="s">
        <v>147</v>
      </c>
      <c r="B49" s="38"/>
      <c r="C49" s="42" t="s">
        <v>154</v>
      </c>
      <c r="D49" s="118" t="s">
        <v>307</v>
      </c>
      <c r="E49" s="38" t="s">
        <v>50</v>
      </c>
      <c r="F49" s="96">
        <v>42736</v>
      </c>
      <c r="G49" s="26">
        <v>43830</v>
      </c>
      <c r="H49" s="95" t="s">
        <v>128</v>
      </c>
      <c r="I49" s="95">
        <v>0</v>
      </c>
      <c r="J49" s="97">
        <f>K49+L49+M49</f>
        <v>18836686.670000002</v>
      </c>
      <c r="K49" s="97">
        <f>SUM(K50:K62)</f>
        <v>18020886.670000002</v>
      </c>
      <c r="L49" s="97">
        <f t="shared" ref="L49:M49" si="5">SUM(L50:L62)</f>
        <v>407900</v>
      </c>
      <c r="M49" s="97">
        <f t="shared" si="5"/>
        <v>407900</v>
      </c>
      <c r="N49" s="37" t="s">
        <v>28</v>
      </c>
      <c r="O49" s="37" t="s">
        <v>28</v>
      </c>
      <c r="P49" s="37" t="s">
        <v>28</v>
      </c>
      <c r="Q49" s="37" t="s">
        <v>28</v>
      </c>
    </row>
    <row r="50" spans="1:17" ht="31.2" customHeight="1" x14ac:dyDescent="0.3">
      <c r="A50" s="120" t="s">
        <v>112</v>
      </c>
      <c r="B50" s="62"/>
      <c r="C50" s="120" t="s">
        <v>155</v>
      </c>
      <c r="D50" s="120" t="s">
        <v>307</v>
      </c>
      <c r="E50" s="120" t="s">
        <v>12</v>
      </c>
      <c r="F50" s="137">
        <v>42736</v>
      </c>
      <c r="G50" s="137">
        <v>43830</v>
      </c>
      <c r="H50" s="43" t="s">
        <v>77</v>
      </c>
      <c r="I50" s="43"/>
      <c r="J50" s="97">
        <f t="shared" ref="J50:J62" si="6">K50+L50+M50</f>
        <v>242300</v>
      </c>
      <c r="K50" s="99">
        <v>174100</v>
      </c>
      <c r="L50" s="49">
        <v>34100</v>
      </c>
      <c r="M50" s="49">
        <v>34100</v>
      </c>
      <c r="N50" s="52" t="s">
        <v>28</v>
      </c>
      <c r="O50" s="52" t="s">
        <v>28</v>
      </c>
      <c r="P50" s="52" t="s">
        <v>28</v>
      </c>
      <c r="Q50" s="52" t="s">
        <v>28</v>
      </c>
    </row>
    <row r="51" spans="1:17" ht="33.75" customHeight="1" x14ac:dyDescent="0.3">
      <c r="A51" s="121"/>
      <c r="B51" s="62"/>
      <c r="C51" s="121"/>
      <c r="D51" s="121"/>
      <c r="E51" s="121"/>
      <c r="F51" s="138"/>
      <c r="G51" s="138"/>
      <c r="H51" s="43" t="s">
        <v>214</v>
      </c>
      <c r="I51" s="43"/>
      <c r="J51" s="97">
        <f t="shared" si="6"/>
        <v>585200</v>
      </c>
      <c r="K51" s="99">
        <v>585200</v>
      </c>
      <c r="L51" s="45">
        <v>0</v>
      </c>
      <c r="M51" s="45">
        <v>0</v>
      </c>
      <c r="N51" s="52" t="s">
        <v>28</v>
      </c>
      <c r="O51" s="52" t="s">
        <v>28</v>
      </c>
      <c r="P51" s="52" t="s">
        <v>28</v>
      </c>
      <c r="Q51" s="52" t="s">
        <v>28</v>
      </c>
    </row>
    <row r="52" spans="1:17" ht="28.5" customHeight="1" x14ac:dyDescent="0.3">
      <c r="A52" s="120" t="s">
        <v>103</v>
      </c>
      <c r="B52" s="62"/>
      <c r="C52" s="120" t="s">
        <v>155</v>
      </c>
      <c r="D52" s="120" t="s">
        <v>307</v>
      </c>
      <c r="E52" s="120" t="s">
        <v>35</v>
      </c>
      <c r="F52" s="60">
        <v>42736</v>
      </c>
      <c r="G52" s="55">
        <v>43830</v>
      </c>
      <c r="H52" s="43" t="s">
        <v>78</v>
      </c>
      <c r="I52" s="43"/>
      <c r="J52" s="97">
        <f t="shared" si="6"/>
        <v>507600</v>
      </c>
      <c r="K52" s="100">
        <f>253800-253800</f>
        <v>0</v>
      </c>
      <c r="L52" s="70">
        <v>253800</v>
      </c>
      <c r="M52" s="70">
        <v>253800</v>
      </c>
      <c r="N52" s="52" t="s">
        <v>28</v>
      </c>
      <c r="O52" s="52" t="s">
        <v>28</v>
      </c>
      <c r="P52" s="52" t="s">
        <v>28</v>
      </c>
      <c r="Q52" s="52" t="s">
        <v>28</v>
      </c>
    </row>
    <row r="53" spans="1:17" ht="29.25" customHeight="1" x14ac:dyDescent="0.3">
      <c r="A53" s="139"/>
      <c r="B53" s="62"/>
      <c r="C53" s="139"/>
      <c r="D53" s="139"/>
      <c r="E53" s="139"/>
      <c r="F53" s="60">
        <v>42736</v>
      </c>
      <c r="G53" s="55">
        <v>43830</v>
      </c>
      <c r="H53" s="43" t="s">
        <v>251</v>
      </c>
      <c r="I53" s="43"/>
      <c r="J53" s="97">
        <f t="shared" si="6"/>
        <v>1553800</v>
      </c>
      <c r="K53" s="101">
        <f>253800+1300000</f>
        <v>1553800</v>
      </c>
      <c r="L53" s="50">
        <v>0</v>
      </c>
      <c r="M53" s="50">
        <v>0</v>
      </c>
      <c r="N53" s="52" t="s">
        <v>28</v>
      </c>
      <c r="O53" s="52" t="s">
        <v>28</v>
      </c>
      <c r="P53" s="52" t="s">
        <v>28</v>
      </c>
      <c r="Q53" s="52" t="s">
        <v>28</v>
      </c>
    </row>
    <row r="54" spans="1:17" ht="29.25" customHeight="1" x14ac:dyDescent="0.3">
      <c r="A54" s="139"/>
      <c r="B54" s="94"/>
      <c r="C54" s="139"/>
      <c r="D54" s="139"/>
      <c r="E54" s="139"/>
      <c r="F54" s="60">
        <v>42736</v>
      </c>
      <c r="G54" s="55">
        <v>43830</v>
      </c>
      <c r="H54" s="91" t="s">
        <v>215</v>
      </c>
      <c r="I54" s="91"/>
      <c r="J54" s="97">
        <f t="shared" si="6"/>
        <v>3139000</v>
      </c>
      <c r="K54" s="99">
        <f>3250000-111000</f>
        <v>3139000</v>
      </c>
      <c r="L54" s="45">
        <v>0</v>
      </c>
      <c r="M54" s="45">
        <v>0</v>
      </c>
      <c r="N54" s="74" t="s">
        <v>28</v>
      </c>
      <c r="O54" s="74" t="s">
        <v>28</v>
      </c>
      <c r="P54" s="74" t="s">
        <v>28</v>
      </c>
      <c r="Q54" s="74" t="s">
        <v>28</v>
      </c>
    </row>
    <row r="55" spans="1:17" ht="27" customHeight="1" x14ac:dyDescent="0.3">
      <c r="A55" s="139"/>
      <c r="B55" s="94"/>
      <c r="C55" s="139"/>
      <c r="D55" s="139"/>
      <c r="E55" s="139"/>
      <c r="F55" s="60">
        <v>42736</v>
      </c>
      <c r="G55" s="55">
        <v>43830</v>
      </c>
      <c r="H55" s="91" t="s">
        <v>216</v>
      </c>
      <c r="I55" s="91"/>
      <c r="J55" s="97">
        <f t="shared" si="6"/>
        <v>5706460</v>
      </c>
      <c r="K55" s="99">
        <v>5706460</v>
      </c>
      <c r="L55" s="45">
        <v>0</v>
      </c>
      <c r="M55" s="45">
        <v>0</v>
      </c>
      <c r="N55" s="74" t="s">
        <v>28</v>
      </c>
      <c r="O55" s="74" t="s">
        <v>28</v>
      </c>
      <c r="P55" s="74" t="s">
        <v>28</v>
      </c>
      <c r="Q55" s="74" t="s">
        <v>28</v>
      </c>
    </row>
    <row r="56" spans="1:17" ht="27" customHeight="1" x14ac:dyDescent="0.3">
      <c r="A56" s="121"/>
      <c r="B56" s="62"/>
      <c r="C56" s="121"/>
      <c r="D56" s="121"/>
      <c r="E56" s="121"/>
      <c r="F56" s="60">
        <v>42736</v>
      </c>
      <c r="G56" s="55">
        <v>43830</v>
      </c>
      <c r="H56" s="91" t="s">
        <v>217</v>
      </c>
      <c r="I56" s="91"/>
      <c r="J56" s="97">
        <f t="shared" si="6"/>
        <v>364800</v>
      </c>
      <c r="K56" s="99">
        <v>364800</v>
      </c>
      <c r="L56" s="45">
        <v>0</v>
      </c>
      <c r="M56" s="45">
        <v>0</v>
      </c>
      <c r="N56" s="74" t="s">
        <v>28</v>
      </c>
      <c r="O56" s="74" t="s">
        <v>28</v>
      </c>
      <c r="P56" s="74" t="s">
        <v>28</v>
      </c>
      <c r="Q56" s="74" t="s">
        <v>28</v>
      </c>
    </row>
    <row r="57" spans="1:17" ht="63.75" customHeight="1" x14ac:dyDescent="0.3">
      <c r="A57" s="62" t="s">
        <v>158</v>
      </c>
      <c r="B57" s="62"/>
      <c r="C57" s="53" t="s">
        <v>155</v>
      </c>
      <c r="D57" s="118" t="s">
        <v>307</v>
      </c>
      <c r="E57" s="53" t="s">
        <v>207</v>
      </c>
      <c r="F57" s="60">
        <v>42736</v>
      </c>
      <c r="G57" s="55">
        <v>43830</v>
      </c>
      <c r="H57" s="43" t="s">
        <v>159</v>
      </c>
      <c r="I57" s="43"/>
      <c r="J57" s="97">
        <f t="shared" si="6"/>
        <v>998562.35</v>
      </c>
      <c r="K57" s="99">
        <v>998562.35</v>
      </c>
      <c r="L57" s="45">
        <v>0</v>
      </c>
      <c r="M57" s="45">
        <v>0</v>
      </c>
      <c r="N57" s="52" t="s">
        <v>28</v>
      </c>
      <c r="O57" s="52" t="s">
        <v>28</v>
      </c>
      <c r="P57" s="52" t="s">
        <v>28</v>
      </c>
      <c r="Q57" s="52" t="s">
        <v>28</v>
      </c>
    </row>
    <row r="58" spans="1:17" ht="55.2" customHeight="1" x14ac:dyDescent="0.3">
      <c r="A58" s="120" t="s">
        <v>305</v>
      </c>
      <c r="B58" s="94"/>
      <c r="C58" s="120" t="s">
        <v>155</v>
      </c>
      <c r="D58" s="120" t="s">
        <v>307</v>
      </c>
      <c r="E58" s="122" t="s">
        <v>208</v>
      </c>
      <c r="F58" s="60">
        <v>42736</v>
      </c>
      <c r="G58" s="55">
        <v>43830</v>
      </c>
      <c r="H58" s="91" t="s">
        <v>160</v>
      </c>
      <c r="I58" s="91"/>
      <c r="J58" s="80">
        <f t="shared" si="6"/>
        <v>240000</v>
      </c>
      <c r="K58" s="49">
        <f>120000-21000-99000</f>
        <v>0</v>
      </c>
      <c r="L58" s="49">
        <v>120000</v>
      </c>
      <c r="M58" s="49">
        <v>120000</v>
      </c>
      <c r="N58" s="74" t="s">
        <v>28</v>
      </c>
      <c r="O58" s="74" t="s">
        <v>28</v>
      </c>
      <c r="P58" s="74" t="s">
        <v>28</v>
      </c>
      <c r="Q58" s="74" t="s">
        <v>28</v>
      </c>
    </row>
    <row r="59" spans="1:17" ht="48.6" customHeight="1" x14ac:dyDescent="0.3">
      <c r="A59" s="121"/>
      <c r="B59" s="106"/>
      <c r="C59" s="121"/>
      <c r="D59" s="121"/>
      <c r="E59" s="123"/>
      <c r="F59" s="60">
        <v>42736</v>
      </c>
      <c r="G59" s="55">
        <v>43830</v>
      </c>
      <c r="H59" s="107" t="s">
        <v>284</v>
      </c>
      <c r="I59" s="107"/>
      <c r="J59" s="80">
        <f t="shared" ref="J59" si="7">K59+L59+M59</f>
        <v>99000</v>
      </c>
      <c r="K59" s="49">
        <f>120000-21000</f>
        <v>99000</v>
      </c>
      <c r="L59" s="49">
        <f>120000-120000</f>
        <v>0</v>
      </c>
      <c r="M59" s="49">
        <f>120000-120000</f>
        <v>0</v>
      </c>
      <c r="N59" s="74" t="s">
        <v>28</v>
      </c>
      <c r="O59" s="74" t="s">
        <v>28</v>
      </c>
      <c r="P59" s="74" t="s">
        <v>28</v>
      </c>
      <c r="Q59" s="74" t="s">
        <v>28</v>
      </c>
    </row>
    <row r="60" spans="1:17" ht="74.25" customHeight="1" x14ac:dyDescent="0.3">
      <c r="A60" s="88" t="s">
        <v>270</v>
      </c>
      <c r="B60" s="94"/>
      <c r="C60" s="119" t="s">
        <v>155</v>
      </c>
      <c r="D60" s="118" t="s">
        <v>307</v>
      </c>
      <c r="E60" s="88" t="s">
        <v>218</v>
      </c>
      <c r="F60" s="60">
        <v>42736</v>
      </c>
      <c r="G60" s="55">
        <v>43830</v>
      </c>
      <c r="H60" s="91" t="s">
        <v>219</v>
      </c>
      <c r="I60" s="91"/>
      <c r="J60" s="80">
        <f t="shared" si="6"/>
        <v>5430</v>
      </c>
      <c r="K60" s="49">
        <v>5430</v>
      </c>
      <c r="L60" s="45">
        <v>0</v>
      </c>
      <c r="M60" s="45">
        <v>0</v>
      </c>
      <c r="N60" s="74" t="s">
        <v>28</v>
      </c>
      <c r="O60" s="74" t="s">
        <v>28</v>
      </c>
      <c r="P60" s="74" t="s">
        <v>28</v>
      </c>
      <c r="Q60" s="74" t="s">
        <v>28</v>
      </c>
    </row>
    <row r="61" spans="1:17" ht="58.5" customHeight="1" x14ac:dyDescent="0.3">
      <c r="A61" s="88" t="s">
        <v>252</v>
      </c>
      <c r="B61" s="94"/>
      <c r="C61" s="89" t="s">
        <v>155</v>
      </c>
      <c r="D61" s="118" t="s">
        <v>307</v>
      </c>
      <c r="E61" s="94" t="s">
        <v>11</v>
      </c>
      <c r="F61" s="60">
        <v>42736</v>
      </c>
      <c r="G61" s="55">
        <v>43830</v>
      </c>
      <c r="H61" s="91" t="s">
        <v>253</v>
      </c>
      <c r="I61" s="91"/>
      <c r="J61" s="80">
        <f t="shared" si="6"/>
        <v>4582237.9000000004</v>
      </c>
      <c r="K61" s="49">
        <v>4582237.9000000004</v>
      </c>
      <c r="L61" s="45">
        <v>0</v>
      </c>
      <c r="M61" s="45">
        <v>0</v>
      </c>
      <c r="N61" s="74" t="s">
        <v>28</v>
      </c>
      <c r="O61" s="74" t="s">
        <v>28</v>
      </c>
      <c r="P61" s="74" t="s">
        <v>28</v>
      </c>
      <c r="Q61" s="74" t="s">
        <v>28</v>
      </c>
    </row>
    <row r="62" spans="1:17" ht="70.5" customHeight="1" x14ac:dyDescent="0.3">
      <c r="A62" s="88" t="s">
        <v>255</v>
      </c>
      <c r="B62" s="94"/>
      <c r="C62" s="89" t="s">
        <v>155</v>
      </c>
      <c r="D62" s="118" t="s">
        <v>307</v>
      </c>
      <c r="E62" s="94" t="s">
        <v>12</v>
      </c>
      <c r="F62" s="60">
        <v>42736</v>
      </c>
      <c r="G62" s="55">
        <v>43830</v>
      </c>
      <c r="H62" s="91" t="s">
        <v>254</v>
      </c>
      <c r="I62" s="91"/>
      <c r="J62" s="80">
        <f t="shared" si="6"/>
        <v>812296.42</v>
      </c>
      <c r="K62" s="49">
        <v>812296.42</v>
      </c>
      <c r="L62" s="45">
        <v>0</v>
      </c>
      <c r="M62" s="45">
        <v>0</v>
      </c>
      <c r="N62" s="74" t="s">
        <v>28</v>
      </c>
      <c r="O62" s="74" t="s">
        <v>28</v>
      </c>
      <c r="P62" s="74" t="s">
        <v>28</v>
      </c>
      <c r="Q62" s="74" t="s">
        <v>28</v>
      </c>
    </row>
    <row r="63" spans="1:17" ht="61.2" customHeight="1" x14ac:dyDescent="0.3">
      <c r="A63" s="87" t="s">
        <v>209</v>
      </c>
      <c r="B63" s="94"/>
      <c r="C63" s="87" t="s">
        <v>155</v>
      </c>
      <c r="D63" s="118" t="s">
        <v>307</v>
      </c>
      <c r="E63" s="91" t="s">
        <v>2</v>
      </c>
      <c r="F63" s="91" t="s">
        <v>2</v>
      </c>
      <c r="G63" s="55">
        <v>43100</v>
      </c>
      <c r="H63" s="91" t="s">
        <v>2</v>
      </c>
      <c r="I63" s="91" t="s">
        <v>3</v>
      </c>
      <c r="J63" s="91" t="s">
        <v>3</v>
      </c>
      <c r="K63" s="91" t="s">
        <v>2</v>
      </c>
      <c r="L63" s="91" t="s">
        <v>3</v>
      </c>
      <c r="M63" s="91" t="s">
        <v>3</v>
      </c>
      <c r="N63" s="74"/>
      <c r="O63" s="74"/>
      <c r="P63" s="74"/>
      <c r="Q63" s="74" t="s">
        <v>28</v>
      </c>
    </row>
    <row r="64" spans="1:17" ht="60" customHeight="1" x14ac:dyDescent="0.3">
      <c r="A64" s="87" t="s">
        <v>210</v>
      </c>
      <c r="B64" s="94"/>
      <c r="C64" s="87" t="s">
        <v>155</v>
      </c>
      <c r="D64" s="118" t="s">
        <v>307</v>
      </c>
      <c r="E64" s="91" t="s">
        <v>2</v>
      </c>
      <c r="F64" s="91" t="s">
        <v>2</v>
      </c>
      <c r="G64" s="55">
        <v>43465</v>
      </c>
      <c r="H64" s="91" t="s">
        <v>2</v>
      </c>
      <c r="I64" s="91" t="s">
        <v>3</v>
      </c>
      <c r="J64" s="91" t="s">
        <v>3</v>
      </c>
      <c r="K64" s="91" t="s">
        <v>2</v>
      </c>
      <c r="L64" s="91" t="s">
        <v>3</v>
      </c>
      <c r="M64" s="91" t="s">
        <v>3</v>
      </c>
      <c r="N64" s="74"/>
      <c r="O64" s="74"/>
      <c r="P64" s="74"/>
      <c r="Q64" s="74" t="s">
        <v>28</v>
      </c>
    </row>
    <row r="65" spans="1:17" ht="61.2" customHeight="1" x14ac:dyDescent="0.3">
      <c r="A65" s="87" t="s">
        <v>211</v>
      </c>
      <c r="B65" s="94"/>
      <c r="C65" s="87" t="s">
        <v>155</v>
      </c>
      <c r="D65" s="118" t="s">
        <v>307</v>
      </c>
      <c r="E65" s="91" t="s">
        <v>2</v>
      </c>
      <c r="F65" s="91" t="s">
        <v>2</v>
      </c>
      <c r="G65" s="55">
        <v>43830</v>
      </c>
      <c r="H65" s="91" t="s">
        <v>2</v>
      </c>
      <c r="I65" s="91" t="s">
        <v>3</v>
      </c>
      <c r="J65" s="91" t="s">
        <v>3</v>
      </c>
      <c r="K65" s="91" t="s">
        <v>2</v>
      </c>
      <c r="L65" s="91" t="s">
        <v>3</v>
      </c>
      <c r="M65" s="91" t="s">
        <v>3</v>
      </c>
      <c r="N65" s="74"/>
      <c r="O65" s="74"/>
      <c r="P65" s="74"/>
      <c r="Q65" s="74" t="s">
        <v>28</v>
      </c>
    </row>
    <row r="66" spans="1:17" ht="18" customHeight="1" x14ac:dyDescent="0.3">
      <c r="A66" s="140" t="s">
        <v>52</v>
      </c>
      <c r="B66" s="140"/>
      <c r="C66" s="140"/>
      <c r="D66" s="140"/>
      <c r="E66" s="140"/>
      <c r="F66" s="140"/>
      <c r="G66" s="140"/>
      <c r="H66" s="91" t="s">
        <v>2</v>
      </c>
      <c r="I66" s="91"/>
      <c r="J66" s="80">
        <f>J31+J45+J49</f>
        <v>50484397.689999998</v>
      </c>
      <c r="K66" s="80">
        <f>K31+K45+K49</f>
        <v>49668597.689999998</v>
      </c>
      <c r="L66" s="80">
        <f>L31+L45+L49</f>
        <v>407900</v>
      </c>
      <c r="M66" s="80">
        <f>M31+M45+M49</f>
        <v>407900</v>
      </c>
      <c r="N66" s="74"/>
      <c r="O66" s="74"/>
      <c r="P66" s="74"/>
      <c r="Q66" s="74"/>
    </row>
    <row r="67" spans="1:17" ht="21" customHeight="1" x14ac:dyDescent="0.3">
      <c r="A67" s="136" t="s">
        <v>306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</row>
    <row r="68" spans="1:17" ht="127.2" customHeight="1" x14ac:dyDescent="0.3">
      <c r="A68" s="93" t="s">
        <v>51</v>
      </c>
      <c r="B68" s="59"/>
      <c r="C68" s="87" t="s">
        <v>154</v>
      </c>
      <c r="D68" s="118" t="s">
        <v>307</v>
      </c>
      <c r="E68" s="94" t="s">
        <v>5</v>
      </c>
      <c r="F68" s="54">
        <v>42736</v>
      </c>
      <c r="G68" s="55">
        <v>43830</v>
      </c>
      <c r="H68" s="91" t="s">
        <v>129</v>
      </c>
      <c r="I68" s="91">
        <v>0</v>
      </c>
      <c r="J68" s="80">
        <f t="shared" ref="J68:J73" si="8">K68+L68+M68</f>
        <v>626799.68999999994</v>
      </c>
      <c r="K68" s="49">
        <f>SUM(K69:K73)</f>
        <v>626799.68999999994</v>
      </c>
      <c r="L68" s="45">
        <f>L69</f>
        <v>0</v>
      </c>
      <c r="M68" s="45">
        <f>M69</f>
        <v>0</v>
      </c>
      <c r="N68" s="74" t="s">
        <v>28</v>
      </c>
      <c r="O68" s="74" t="s">
        <v>28</v>
      </c>
      <c r="P68" s="74" t="s">
        <v>28</v>
      </c>
      <c r="Q68" s="74" t="s">
        <v>28</v>
      </c>
    </row>
    <row r="69" spans="1:17" ht="59.4" customHeight="1" x14ac:dyDescent="0.3">
      <c r="A69" s="94" t="s">
        <v>260</v>
      </c>
      <c r="B69" s="59"/>
      <c r="C69" s="87" t="s">
        <v>155</v>
      </c>
      <c r="D69" s="118" t="s">
        <v>307</v>
      </c>
      <c r="E69" s="94" t="s">
        <v>6</v>
      </c>
      <c r="F69" s="54">
        <v>42736</v>
      </c>
      <c r="G69" s="55">
        <v>43830</v>
      </c>
      <c r="H69" s="91" t="s">
        <v>123</v>
      </c>
      <c r="I69" s="91"/>
      <c r="J69" s="80">
        <f t="shared" si="8"/>
        <v>167741.20000000001</v>
      </c>
      <c r="K69" s="49">
        <f>150000+17741.2</f>
        <v>167741.20000000001</v>
      </c>
      <c r="L69" s="45">
        <v>0</v>
      </c>
      <c r="M69" s="45">
        <v>0</v>
      </c>
      <c r="N69" s="74" t="s">
        <v>28</v>
      </c>
      <c r="O69" s="74" t="s">
        <v>28</v>
      </c>
      <c r="P69" s="74" t="s">
        <v>28</v>
      </c>
      <c r="Q69" s="74" t="s">
        <v>28</v>
      </c>
    </row>
    <row r="70" spans="1:17" ht="63" customHeight="1" x14ac:dyDescent="0.3">
      <c r="A70" s="94" t="s">
        <v>261</v>
      </c>
      <c r="B70" s="59"/>
      <c r="C70" s="87" t="s">
        <v>155</v>
      </c>
      <c r="D70" s="118" t="s">
        <v>307</v>
      </c>
      <c r="E70" s="94" t="s">
        <v>6</v>
      </c>
      <c r="F70" s="54">
        <v>42736</v>
      </c>
      <c r="G70" s="55">
        <v>43830</v>
      </c>
      <c r="H70" s="91" t="s">
        <v>220</v>
      </c>
      <c r="I70" s="91"/>
      <c r="J70" s="80">
        <f t="shared" si="8"/>
        <v>100000</v>
      </c>
      <c r="K70" s="49">
        <v>100000</v>
      </c>
      <c r="L70" s="45">
        <v>0</v>
      </c>
      <c r="M70" s="45">
        <v>0</v>
      </c>
      <c r="N70" s="74" t="s">
        <v>28</v>
      </c>
      <c r="O70" s="74" t="s">
        <v>28</v>
      </c>
      <c r="P70" s="74" t="s">
        <v>28</v>
      </c>
      <c r="Q70" s="74" t="s">
        <v>28</v>
      </c>
    </row>
    <row r="71" spans="1:17" ht="87" customHeight="1" x14ac:dyDescent="0.3">
      <c r="A71" s="94" t="s">
        <v>262</v>
      </c>
      <c r="B71" s="59"/>
      <c r="C71" s="87" t="s">
        <v>274</v>
      </c>
      <c r="D71" s="87" t="s">
        <v>309</v>
      </c>
      <c r="E71" s="94" t="s">
        <v>6</v>
      </c>
      <c r="F71" s="54">
        <v>42736</v>
      </c>
      <c r="G71" s="55">
        <v>43100</v>
      </c>
      <c r="H71" s="91" t="s">
        <v>221</v>
      </c>
      <c r="I71" s="91"/>
      <c r="J71" s="80">
        <f t="shared" si="8"/>
        <v>42965.49</v>
      </c>
      <c r="K71" s="49">
        <v>42965.49</v>
      </c>
      <c r="L71" s="45">
        <v>0</v>
      </c>
      <c r="M71" s="45">
        <v>0</v>
      </c>
      <c r="N71" s="74" t="s">
        <v>28</v>
      </c>
      <c r="O71" s="74" t="s">
        <v>28</v>
      </c>
      <c r="P71" s="74" t="s">
        <v>28</v>
      </c>
      <c r="Q71" s="74" t="s">
        <v>28</v>
      </c>
    </row>
    <row r="72" spans="1:17" ht="62.25" customHeight="1" x14ac:dyDescent="0.3">
      <c r="A72" s="120" t="s">
        <v>263</v>
      </c>
      <c r="B72" s="59"/>
      <c r="C72" s="87" t="s">
        <v>155</v>
      </c>
      <c r="D72" s="118" t="s">
        <v>307</v>
      </c>
      <c r="E72" s="94" t="s">
        <v>6</v>
      </c>
      <c r="F72" s="54">
        <v>42736</v>
      </c>
      <c r="G72" s="55">
        <v>43830</v>
      </c>
      <c r="H72" s="91" t="s">
        <v>125</v>
      </c>
      <c r="I72" s="91"/>
      <c r="J72" s="80">
        <f t="shared" si="8"/>
        <v>100000</v>
      </c>
      <c r="K72" s="49">
        <f>316093-216093</f>
        <v>100000</v>
      </c>
      <c r="L72" s="45">
        <v>0</v>
      </c>
      <c r="M72" s="45">
        <v>0</v>
      </c>
      <c r="N72" s="74" t="s">
        <v>28</v>
      </c>
      <c r="O72" s="74" t="s">
        <v>28</v>
      </c>
      <c r="P72" s="74" t="s">
        <v>28</v>
      </c>
      <c r="Q72" s="74" t="s">
        <v>28</v>
      </c>
    </row>
    <row r="73" spans="1:17" ht="43.5" customHeight="1" x14ac:dyDescent="0.3">
      <c r="A73" s="121"/>
      <c r="B73" s="59"/>
      <c r="C73" s="105" t="s">
        <v>274</v>
      </c>
      <c r="D73" s="105" t="s">
        <v>309</v>
      </c>
      <c r="E73" s="106" t="s">
        <v>6</v>
      </c>
      <c r="F73" s="54">
        <v>42736</v>
      </c>
      <c r="G73" s="55">
        <v>43100</v>
      </c>
      <c r="H73" s="107" t="s">
        <v>125</v>
      </c>
      <c r="I73" s="107"/>
      <c r="J73" s="80">
        <f t="shared" si="8"/>
        <v>216093</v>
      </c>
      <c r="K73" s="49">
        <f>316093-100000</f>
        <v>216093</v>
      </c>
      <c r="L73" s="45">
        <v>0</v>
      </c>
      <c r="M73" s="45">
        <v>0</v>
      </c>
      <c r="N73" s="74" t="s">
        <v>28</v>
      </c>
      <c r="O73" s="74" t="s">
        <v>28</v>
      </c>
      <c r="P73" s="74" t="s">
        <v>28</v>
      </c>
      <c r="Q73" s="74" t="s">
        <v>28</v>
      </c>
    </row>
    <row r="74" spans="1:17" ht="63" customHeight="1" x14ac:dyDescent="0.3">
      <c r="A74" s="87" t="s">
        <v>164</v>
      </c>
      <c r="B74" s="94"/>
      <c r="C74" s="87" t="s">
        <v>155</v>
      </c>
      <c r="D74" s="118" t="s">
        <v>307</v>
      </c>
      <c r="E74" s="91" t="s">
        <v>2</v>
      </c>
      <c r="F74" s="91" t="s">
        <v>2</v>
      </c>
      <c r="G74" s="55">
        <v>43100</v>
      </c>
      <c r="H74" s="91" t="s">
        <v>2</v>
      </c>
      <c r="I74" s="91" t="s">
        <v>2</v>
      </c>
      <c r="J74" s="91" t="s">
        <v>2</v>
      </c>
      <c r="K74" s="91" t="s">
        <v>3</v>
      </c>
      <c r="L74" s="91" t="s">
        <v>3</v>
      </c>
      <c r="M74" s="91" t="s">
        <v>3</v>
      </c>
      <c r="N74" s="74"/>
      <c r="O74" s="74"/>
      <c r="P74" s="74"/>
      <c r="Q74" s="74" t="s">
        <v>28</v>
      </c>
    </row>
    <row r="75" spans="1:17" ht="63" customHeight="1" x14ac:dyDescent="0.3">
      <c r="A75" s="87" t="s">
        <v>165</v>
      </c>
      <c r="B75" s="94"/>
      <c r="C75" s="87" t="s">
        <v>155</v>
      </c>
      <c r="D75" s="118" t="s">
        <v>307</v>
      </c>
      <c r="E75" s="91" t="s">
        <v>2</v>
      </c>
      <c r="F75" s="91" t="s">
        <v>2</v>
      </c>
      <c r="G75" s="55">
        <v>43465</v>
      </c>
      <c r="H75" s="91" t="s">
        <v>2</v>
      </c>
      <c r="I75" s="91" t="s">
        <v>2</v>
      </c>
      <c r="J75" s="91" t="s">
        <v>2</v>
      </c>
      <c r="K75" s="91" t="s">
        <v>3</v>
      </c>
      <c r="L75" s="91" t="s">
        <v>3</v>
      </c>
      <c r="M75" s="91" t="s">
        <v>3</v>
      </c>
      <c r="N75" s="74"/>
      <c r="O75" s="74"/>
      <c r="P75" s="74"/>
      <c r="Q75" s="74" t="s">
        <v>28</v>
      </c>
    </row>
    <row r="76" spans="1:17" ht="61.5" customHeight="1" x14ac:dyDescent="0.3">
      <c r="A76" s="87" t="s">
        <v>166</v>
      </c>
      <c r="B76" s="94"/>
      <c r="C76" s="87" t="s">
        <v>155</v>
      </c>
      <c r="D76" s="118" t="s">
        <v>307</v>
      </c>
      <c r="E76" s="91" t="s">
        <v>2</v>
      </c>
      <c r="F76" s="91" t="s">
        <v>2</v>
      </c>
      <c r="G76" s="55">
        <v>43830</v>
      </c>
      <c r="H76" s="91" t="s">
        <v>2</v>
      </c>
      <c r="I76" s="91" t="s">
        <v>2</v>
      </c>
      <c r="J76" s="91" t="s">
        <v>2</v>
      </c>
      <c r="K76" s="91" t="s">
        <v>3</v>
      </c>
      <c r="L76" s="91" t="s">
        <v>3</v>
      </c>
      <c r="M76" s="91" t="s">
        <v>3</v>
      </c>
      <c r="N76" s="74"/>
      <c r="O76" s="74"/>
      <c r="P76" s="74"/>
      <c r="Q76" s="74" t="s">
        <v>28</v>
      </c>
    </row>
    <row r="77" spans="1:17" ht="71.25" customHeight="1" x14ac:dyDescent="0.3">
      <c r="A77" s="92" t="s">
        <v>53</v>
      </c>
      <c r="B77" s="87"/>
      <c r="C77" s="94" t="s">
        <v>154</v>
      </c>
      <c r="D77" s="118" t="s">
        <v>307</v>
      </c>
      <c r="E77" s="87" t="s">
        <v>15</v>
      </c>
      <c r="F77" s="54">
        <v>42736</v>
      </c>
      <c r="G77" s="55">
        <v>43830</v>
      </c>
      <c r="H77" s="91" t="s">
        <v>130</v>
      </c>
      <c r="I77" s="46" t="e">
        <f>#REF!+K77+#REF!</f>
        <v>#REF!</v>
      </c>
      <c r="J77" s="45">
        <f>K77+L77+M77</f>
        <v>0</v>
      </c>
      <c r="K77" s="45">
        <v>0</v>
      </c>
      <c r="L77" s="45">
        <v>0</v>
      </c>
      <c r="M77" s="45">
        <v>0</v>
      </c>
      <c r="N77" s="74" t="s">
        <v>28</v>
      </c>
      <c r="O77" s="74" t="s">
        <v>28</v>
      </c>
      <c r="P77" s="74" t="s">
        <v>28</v>
      </c>
      <c r="Q77" s="74" t="s">
        <v>28</v>
      </c>
    </row>
    <row r="78" spans="1:17" ht="60.75" customHeight="1" x14ac:dyDescent="0.3">
      <c r="A78" s="87" t="s">
        <v>167</v>
      </c>
      <c r="B78" s="94"/>
      <c r="C78" s="87" t="s">
        <v>157</v>
      </c>
      <c r="D78" s="118" t="s">
        <v>307</v>
      </c>
      <c r="E78" s="91" t="s">
        <v>2</v>
      </c>
      <c r="F78" s="91" t="s">
        <v>2</v>
      </c>
      <c r="G78" s="55">
        <v>43100</v>
      </c>
      <c r="H78" s="91" t="s">
        <v>2</v>
      </c>
      <c r="I78" s="91" t="s">
        <v>2</v>
      </c>
      <c r="J78" s="91" t="s">
        <v>2</v>
      </c>
      <c r="K78" s="91" t="s">
        <v>2</v>
      </c>
      <c r="L78" s="91" t="s">
        <v>2</v>
      </c>
      <c r="M78" s="91" t="s">
        <v>2</v>
      </c>
      <c r="N78" s="74"/>
      <c r="O78" s="74"/>
      <c r="P78" s="74"/>
      <c r="Q78" s="74" t="s">
        <v>28</v>
      </c>
    </row>
    <row r="79" spans="1:17" ht="61.5" customHeight="1" x14ac:dyDescent="0.3">
      <c r="A79" s="87" t="s">
        <v>168</v>
      </c>
      <c r="B79" s="94"/>
      <c r="C79" s="87" t="s">
        <v>157</v>
      </c>
      <c r="D79" s="118" t="s">
        <v>307</v>
      </c>
      <c r="E79" s="91" t="s">
        <v>2</v>
      </c>
      <c r="F79" s="91" t="s">
        <v>2</v>
      </c>
      <c r="G79" s="55">
        <v>43465</v>
      </c>
      <c r="H79" s="91" t="s">
        <v>2</v>
      </c>
      <c r="I79" s="91" t="s">
        <v>2</v>
      </c>
      <c r="J79" s="91" t="s">
        <v>2</v>
      </c>
      <c r="K79" s="91" t="s">
        <v>2</v>
      </c>
      <c r="L79" s="91" t="s">
        <v>2</v>
      </c>
      <c r="M79" s="91" t="s">
        <v>2</v>
      </c>
      <c r="N79" s="74"/>
      <c r="O79" s="74"/>
      <c r="P79" s="74"/>
      <c r="Q79" s="74" t="s">
        <v>28</v>
      </c>
    </row>
    <row r="80" spans="1:17" ht="60" customHeight="1" x14ac:dyDescent="0.3">
      <c r="A80" s="87" t="s">
        <v>169</v>
      </c>
      <c r="B80" s="94"/>
      <c r="C80" s="87" t="s">
        <v>157</v>
      </c>
      <c r="D80" s="118" t="s">
        <v>307</v>
      </c>
      <c r="E80" s="91" t="s">
        <v>2</v>
      </c>
      <c r="F80" s="91" t="s">
        <v>2</v>
      </c>
      <c r="G80" s="55">
        <v>43830</v>
      </c>
      <c r="H80" s="91" t="s">
        <v>2</v>
      </c>
      <c r="I80" s="91" t="s">
        <v>2</v>
      </c>
      <c r="J80" s="91" t="s">
        <v>2</v>
      </c>
      <c r="K80" s="91" t="s">
        <v>2</v>
      </c>
      <c r="L80" s="91" t="s">
        <v>2</v>
      </c>
      <c r="M80" s="91" t="s">
        <v>2</v>
      </c>
      <c r="N80" s="74"/>
      <c r="O80" s="74"/>
      <c r="P80" s="74"/>
      <c r="Q80" s="74" t="s">
        <v>28</v>
      </c>
    </row>
    <row r="81" spans="1:17" ht="108" customHeight="1" x14ac:dyDescent="0.3">
      <c r="A81" s="93" t="s">
        <v>54</v>
      </c>
      <c r="B81" s="94"/>
      <c r="C81" s="87" t="s">
        <v>154</v>
      </c>
      <c r="D81" s="118" t="s">
        <v>307</v>
      </c>
      <c r="E81" s="94" t="s">
        <v>16</v>
      </c>
      <c r="F81" s="54">
        <v>42736</v>
      </c>
      <c r="G81" s="55">
        <v>43830</v>
      </c>
      <c r="H81" s="91" t="s">
        <v>131</v>
      </c>
      <c r="I81" s="91">
        <v>0</v>
      </c>
      <c r="J81" s="47">
        <f>K81+L81+M81</f>
        <v>0</v>
      </c>
      <c r="K81" s="47">
        <v>0</v>
      </c>
      <c r="L81" s="47">
        <v>0</v>
      </c>
      <c r="M81" s="47">
        <v>0</v>
      </c>
      <c r="N81" s="74" t="s">
        <v>28</v>
      </c>
      <c r="O81" s="74" t="s">
        <v>28</v>
      </c>
      <c r="P81" s="74" t="s">
        <v>28</v>
      </c>
      <c r="Q81" s="74" t="s">
        <v>28</v>
      </c>
    </row>
    <row r="82" spans="1:17" ht="62.25" customHeight="1" x14ac:dyDescent="0.3">
      <c r="A82" s="87" t="s">
        <v>170</v>
      </c>
      <c r="B82" s="94"/>
      <c r="C82" s="94" t="s">
        <v>155</v>
      </c>
      <c r="D82" s="118" t="s">
        <v>307</v>
      </c>
      <c r="E82" s="91" t="s">
        <v>2</v>
      </c>
      <c r="F82" s="91" t="s">
        <v>2</v>
      </c>
      <c r="G82" s="55">
        <v>43100</v>
      </c>
      <c r="H82" s="91" t="s">
        <v>2</v>
      </c>
      <c r="I82" s="91" t="s">
        <v>2</v>
      </c>
      <c r="J82" s="91" t="s">
        <v>2</v>
      </c>
      <c r="K82" s="91" t="s">
        <v>2</v>
      </c>
      <c r="L82" s="91" t="s">
        <v>2</v>
      </c>
      <c r="M82" s="91" t="s">
        <v>2</v>
      </c>
      <c r="N82" s="74"/>
      <c r="O82" s="74"/>
      <c r="P82" s="74"/>
      <c r="Q82" s="74" t="s">
        <v>28</v>
      </c>
    </row>
    <row r="83" spans="1:17" ht="63" customHeight="1" x14ac:dyDescent="0.3">
      <c r="A83" s="87" t="s">
        <v>171</v>
      </c>
      <c r="B83" s="94"/>
      <c r="C83" s="94" t="s">
        <v>155</v>
      </c>
      <c r="D83" s="118" t="s">
        <v>307</v>
      </c>
      <c r="E83" s="91" t="s">
        <v>2</v>
      </c>
      <c r="F83" s="91" t="s">
        <v>2</v>
      </c>
      <c r="G83" s="55">
        <v>43465</v>
      </c>
      <c r="H83" s="91" t="s">
        <v>2</v>
      </c>
      <c r="I83" s="91" t="s">
        <v>2</v>
      </c>
      <c r="J83" s="91" t="s">
        <v>2</v>
      </c>
      <c r="K83" s="91" t="s">
        <v>2</v>
      </c>
      <c r="L83" s="91" t="s">
        <v>2</v>
      </c>
      <c r="M83" s="91" t="s">
        <v>2</v>
      </c>
      <c r="N83" s="74"/>
      <c r="O83" s="74"/>
      <c r="P83" s="74"/>
      <c r="Q83" s="74" t="s">
        <v>28</v>
      </c>
    </row>
    <row r="84" spans="1:17" ht="65.25" customHeight="1" x14ac:dyDescent="0.3">
      <c r="A84" s="87" t="s">
        <v>172</v>
      </c>
      <c r="B84" s="94"/>
      <c r="C84" s="94" t="s">
        <v>155</v>
      </c>
      <c r="D84" s="118" t="s">
        <v>307</v>
      </c>
      <c r="E84" s="91" t="s">
        <v>2</v>
      </c>
      <c r="F84" s="91" t="s">
        <v>2</v>
      </c>
      <c r="G84" s="55">
        <v>43830</v>
      </c>
      <c r="H84" s="91" t="s">
        <v>2</v>
      </c>
      <c r="I84" s="91" t="s">
        <v>2</v>
      </c>
      <c r="J84" s="91" t="s">
        <v>2</v>
      </c>
      <c r="K84" s="91" t="s">
        <v>2</v>
      </c>
      <c r="L84" s="91" t="s">
        <v>2</v>
      </c>
      <c r="M84" s="91" t="s">
        <v>2</v>
      </c>
      <c r="N84" s="74"/>
      <c r="O84" s="74"/>
      <c r="P84" s="74"/>
      <c r="Q84" s="74" t="s">
        <v>28</v>
      </c>
    </row>
    <row r="85" spans="1:17" ht="13.95" customHeight="1" x14ac:dyDescent="0.3">
      <c r="A85" s="131" t="s">
        <v>55</v>
      </c>
      <c r="B85" s="131"/>
      <c r="C85" s="131"/>
      <c r="D85" s="131"/>
      <c r="E85" s="131"/>
      <c r="F85" s="131"/>
      <c r="G85" s="131"/>
      <c r="H85" s="74"/>
      <c r="I85" s="74"/>
      <c r="J85" s="49">
        <f>J68+J77</f>
        <v>626799.68999999994</v>
      </c>
      <c r="K85" s="80">
        <f>K68+K77+K81</f>
        <v>626799.68999999994</v>
      </c>
      <c r="L85" s="47">
        <f>L68+L77+L81</f>
        <v>0</v>
      </c>
      <c r="M85" s="47">
        <f>M68+M77+M81</f>
        <v>0</v>
      </c>
      <c r="N85" s="74"/>
      <c r="O85" s="74"/>
      <c r="P85" s="74"/>
      <c r="Q85" s="74"/>
    </row>
    <row r="86" spans="1:17" ht="22.5" customHeight="1" x14ac:dyDescent="0.3">
      <c r="A86" s="133" t="s">
        <v>56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5"/>
    </row>
    <row r="87" spans="1:17" ht="62.25" customHeight="1" x14ac:dyDescent="0.3">
      <c r="A87" s="93" t="s">
        <v>57</v>
      </c>
      <c r="B87" s="94"/>
      <c r="C87" s="87" t="s">
        <v>154</v>
      </c>
      <c r="D87" s="118" t="s">
        <v>307</v>
      </c>
      <c r="E87" s="87" t="s">
        <v>21</v>
      </c>
      <c r="F87" s="54">
        <v>42736</v>
      </c>
      <c r="G87" s="55">
        <v>43830</v>
      </c>
      <c r="H87" s="91" t="s">
        <v>132</v>
      </c>
      <c r="I87" s="65" t="e">
        <f>#REF!+K87+#REF!</f>
        <v>#REF!</v>
      </c>
      <c r="J87" s="80">
        <f>K87+L87+M87</f>
        <v>34132519.670000002</v>
      </c>
      <c r="K87" s="80">
        <f>K90+K91</f>
        <v>13262087.67</v>
      </c>
      <c r="L87" s="80">
        <f>L90</f>
        <v>10435216</v>
      </c>
      <c r="M87" s="80">
        <f>M90</f>
        <v>10435216</v>
      </c>
      <c r="N87" s="74" t="s">
        <v>28</v>
      </c>
      <c r="O87" s="74" t="s">
        <v>28</v>
      </c>
      <c r="P87" s="74" t="s">
        <v>28</v>
      </c>
      <c r="Q87" s="74" t="s">
        <v>28</v>
      </c>
    </row>
    <row r="88" spans="1:17" ht="96" hidden="1" customHeight="1" x14ac:dyDescent="0.3">
      <c r="A88" s="94" t="s">
        <v>40</v>
      </c>
      <c r="B88" s="94"/>
      <c r="C88" s="87" t="s">
        <v>43</v>
      </c>
      <c r="D88" s="118" t="s">
        <v>307</v>
      </c>
      <c r="E88" s="94" t="s">
        <v>34</v>
      </c>
      <c r="F88" s="54">
        <v>42370</v>
      </c>
      <c r="G88" s="55">
        <v>42735</v>
      </c>
      <c r="H88" s="91" t="s">
        <v>18</v>
      </c>
      <c r="I88" s="61" t="e">
        <f>#REF!+K88+#REF!</f>
        <v>#REF!</v>
      </c>
      <c r="J88" s="48"/>
      <c r="K88" s="79">
        <v>0</v>
      </c>
      <c r="L88" s="79"/>
      <c r="M88" s="79"/>
      <c r="N88" s="74" t="s">
        <v>28</v>
      </c>
      <c r="O88" s="74" t="s">
        <v>28</v>
      </c>
      <c r="P88" s="74" t="s">
        <v>28</v>
      </c>
      <c r="Q88" s="74" t="s">
        <v>28</v>
      </c>
    </row>
    <row r="89" spans="1:17" ht="96" hidden="1" customHeight="1" x14ac:dyDescent="0.3">
      <c r="A89" s="66" t="s">
        <v>33</v>
      </c>
      <c r="B89" s="94"/>
      <c r="C89" s="87" t="s">
        <v>43</v>
      </c>
      <c r="D89" s="118" t="s">
        <v>307</v>
      </c>
      <c r="E89" s="94" t="s">
        <v>6</v>
      </c>
      <c r="F89" s="54">
        <v>42370</v>
      </c>
      <c r="G89" s="55">
        <v>42735</v>
      </c>
      <c r="H89" s="91" t="s">
        <v>17</v>
      </c>
      <c r="I89" s="61" t="e">
        <f>#REF!+K89+#REF!</f>
        <v>#REF!</v>
      </c>
      <c r="J89" s="48"/>
      <c r="K89" s="79">
        <v>0</v>
      </c>
      <c r="L89" s="79"/>
      <c r="M89" s="79"/>
      <c r="N89" s="74" t="s">
        <v>28</v>
      </c>
      <c r="O89" s="74" t="s">
        <v>28</v>
      </c>
      <c r="P89" s="74" t="s">
        <v>28</v>
      </c>
      <c r="Q89" s="74" t="s">
        <v>28</v>
      </c>
    </row>
    <row r="90" spans="1:17" ht="58.2" customHeight="1" x14ac:dyDescent="0.3">
      <c r="A90" s="124" t="s">
        <v>104</v>
      </c>
      <c r="B90" s="125"/>
      <c r="C90" s="120" t="s">
        <v>155</v>
      </c>
      <c r="D90" s="120" t="s">
        <v>307</v>
      </c>
      <c r="E90" s="120" t="s">
        <v>22</v>
      </c>
      <c r="F90" s="54">
        <v>42736</v>
      </c>
      <c r="G90" s="55">
        <v>43830</v>
      </c>
      <c r="H90" s="91" t="s">
        <v>79</v>
      </c>
      <c r="I90" s="61"/>
      <c r="J90" s="48">
        <f>K90+L90+M90</f>
        <v>31512127.670000002</v>
      </c>
      <c r="K90" s="49">
        <v>10641695.67</v>
      </c>
      <c r="L90" s="49">
        <v>10435216</v>
      </c>
      <c r="M90" s="49">
        <v>10435216</v>
      </c>
      <c r="N90" s="74" t="s">
        <v>28</v>
      </c>
      <c r="O90" s="74" t="s">
        <v>28</v>
      </c>
      <c r="P90" s="74" t="s">
        <v>28</v>
      </c>
      <c r="Q90" s="74" t="s">
        <v>28</v>
      </c>
    </row>
    <row r="91" spans="1:17" ht="60.6" customHeight="1" x14ac:dyDescent="0.3">
      <c r="A91" s="126"/>
      <c r="B91" s="127"/>
      <c r="C91" s="121"/>
      <c r="D91" s="121"/>
      <c r="E91" s="121"/>
      <c r="F91" s="54">
        <v>42736</v>
      </c>
      <c r="G91" s="55">
        <v>43830</v>
      </c>
      <c r="H91" s="115" t="s">
        <v>300</v>
      </c>
      <c r="I91" s="61"/>
      <c r="J91" s="48">
        <f>K91+L91+M91</f>
        <v>2620392</v>
      </c>
      <c r="K91" s="49">
        <v>2620392</v>
      </c>
      <c r="L91" s="45">
        <v>0</v>
      </c>
      <c r="M91" s="45">
        <v>0</v>
      </c>
      <c r="N91" s="74" t="s">
        <v>28</v>
      </c>
      <c r="O91" s="74" t="s">
        <v>28</v>
      </c>
      <c r="P91" s="74" t="s">
        <v>28</v>
      </c>
      <c r="Q91" s="74" t="s">
        <v>28</v>
      </c>
    </row>
    <row r="92" spans="1:17" ht="63" customHeight="1" x14ac:dyDescent="0.3">
      <c r="A92" s="94" t="s">
        <v>173</v>
      </c>
      <c r="B92" s="94"/>
      <c r="C92" s="87" t="s">
        <v>155</v>
      </c>
      <c r="D92" s="118" t="s">
        <v>307</v>
      </c>
      <c r="E92" s="91" t="s">
        <v>3</v>
      </c>
      <c r="F92" s="55" t="s">
        <v>3</v>
      </c>
      <c r="G92" s="55">
        <v>43100</v>
      </c>
      <c r="H92" s="91" t="s">
        <v>2</v>
      </c>
      <c r="I92" s="91" t="s">
        <v>2</v>
      </c>
      <c r="J92" s="91" t="s">
        <v>2</v>
      </c>
      <c r="K92" s="91" t="s">
        <v>2</v>
      </c>
      <c r="L92" s="91" t="s">
        <v>2</v>
      </c>
      <c r="M92" s="91" t="s">
        <v>2</v>
      </c>
      <c r="N92" s="74"/>
      <c r="O92" s="74"/>
      <c r="P92" s="74"/>
      <c r="Q92" s="74" t="s">
        <v>28</v>
      </c>
    </row>
    <row r="93" spans="1:17" ht="60" x14ac:dyDescent="0.3">
      <c r="A93" s="94" t="s">
        <v>174</v>
      </c>
      <c r="B93" s="94"/>
      <c r="C93" s="87" t="s">
        <v>155</v>
      </c>
      <c r="D93" s="118" t="s">
        <v>307</v>
      </c>
      <c r="E93" s="91" t="s">
        <v>3</v>
      </c>
      <c r="F93" s="55" t="s">
        <v>3</v>
      </c>
      <c r="G93" s="55">
        <v>43465</v>
      </c>
      <c r="H93" s="91" t="s">
        <v>2</v>
      </c>
      <c r="I93" s="91" t="s">
        <v>2</v>
      </c>
      <c r="J93" s="91" t="s">
        <v>2</v>
      </c>
      <c r="K93" s="91" t="s">
        <v>2</v>
      </c>
      <c r="L93" s="91" t="s">
        <v>2</v>
      </c>
      <c r="M93" s="91" t="s">
        <v>2</v>
      </c>
      <c r="N93" s="74"/>
      <c r="O93" s="74"/>
      <c r="P93" s="74"/>
      <c r="Q93" s="74" t="s">
        <v>28</v>
      </c>
    </row>
    <row r="94" spans="1:17" ht="63" customHeight="1" x14ac:dyDescent="0.3">
      <c r="A94" s="94" t="s">
        <v>175</v>
      </c>
      <c r="B94" s="94"/>
      <c r="C94" s="87" t="s">
        <v>155</v>
      </c>
      <c r="D94" s="118" t="s">
        <v>307</v>
      </c>
      <c r="E94" s="91" t="s">
        <v>3</v>
      </c>
      <c r="F94" s="55" t="s">
        <v>3</v>
      </c>
      <c r="G94" s="55">
        <v>43830</v>
      </c>
      <c r="H94" s="91" t="s">
        <v>2</v>
      </c>
      <c r="I94" s="91" t="s">
        <v>2</v>
      </c>
      <c r="J94" s="91" t="s">
        <v>2</v>
      </c>
      <c r="K94" s="91" t="s">
        <v>2</v>
      </c>
      <c r="L94" s="91" t="s">
        <v>2</v>
      </c>
      <c r="M94" s="91" t="s">
        <v>2</v>
      </c>
      <c r="N94" s="74"/>
      <c r="O94" s="74"/>
      <c r="P94" s="74"/>
      <c r="Q94" s="74" t="s">
        <v>28</v>
      </c>
    </row>
    <row r="95" spans="1:17" ht="69.599999999999994" customHeight="1" x14ac:dyDescent="0.3">
      <c r="A95" s="92" t="s">
        <v>58</v>
      </c>
      <c r="B95" s="87"/>
      <c r="C95" s="87" t="s">
        <v>154</v>
      </c>
      <c r="D95" s="118" t="s">
        <v>307</v>
      </c>
      <c r="E95" s="94" t="s">
        <v>8</v>
      </c>
      <c r="F95" s="54">
        <v>42736</v>
      </c>
      <c r="G95" s="55">
        <v>43830</v>
      </c>
      <c r="H95" s="61" t="s">
        <v>133</v>
      </c>
      <c r="I95" s="61" t="e">
        <f>#REF!+K95+#REF!</f>
        <v>#REF!</v>
      </c>
      <c r="J95" s="48">
        <f>K95+L95+M95</f>
        <v>80314967.579999998</v>
      </c>
      <c r="K95" s="48">
        <f>K96+K97</f>
        <v>29671291.579999998</v>
      </c>
      <c r="L95" s="48">
        <f>L96</f>
        <v>25321838</v>
      </c>
      <c r="M95" s="48">
        <f>M96</f>
        <v>25321838</v>
      </c>
      <c r="N95" s="58" t="s">
        <v>28</v>
      </c>
      <c r="O95" s="58" t="s">
        <v>28</v>
      </c>
      <c r="P95" s="58" t="s">
        <v>28</v>
      </c>
      <c r="Q95" s="58" t="s">
        <v>28</v>
      </c>
    </row>
    <row r="96" spans="1:17" ht="138" customHeight="1" x14ac:dyDescent="0.3">
      <c r="A96" s="120" t="s">
        <v>105</v>
      </c>
      <c r="B96" s="74">
        <v>0</v>
      </c>
      <c r="C96" s="120" t="s">
        <v>155</v>
      </c>
      <c r="D96" s="118" t="s">
        <v>307</v>
      </c>
      <c r="E96" s="128" t="s">
        <v>25</v>
      </c>
      <c r="F96" s="54">
        <v>42736</v>
      </c>
      <c r="G96" s="55">
        <v>43830</v>
      </c>
      <c r="H96" s="61" t="s">
        <v>80</v>
      </c>
      <c r="I96" s="44" t="e">
        <f>#REF!+K96+#REF!</f>
        <v>#REF!</v>
      </c>
      <c r="J96" s="48">
        <f>K96+L96+M96</f>
        <v>75719492.810000002</v>
      </c>
      <c r="K96" s="48">
        <v>25075816.809999999</v>
      </c>
      <c r="L96" s="48">
        <v>25321838</v>
      </c>
      <c r="M96" s="48">
        <v>25321838</v>
      </c>
      <c r="N96" s="91" t="s">
        <v>28</v>
      </c>
      <c r="O96" s="91" t="s">
        <v>28</v>
      </c>
      <c r="P96" s="91" t="s">
        <v>28</v>
      </c>
      <c r="Q96" s="91" t="s">
        <v>28</v>
      </c>
    </row>
    <row r="97" spans="1:17" ht="65.400000000000006" customHeight="1" x14ac:dyDescent="0.3">
      <c r="A97" s="121"/>
      <c r="B97" s="74"/>
      <c r="C97" s="121"/>
      <c r="D97" s="118" t="s">
        <v>307</v>
      </c>
      <c r="E97" s="129"/>
      <c r="F97" s="54">
        <v>42736</v>
      </c>
      <c r="G97" s="55">
        <v>43830</v>
      </c>
      <c r="H97" s="61" t="s">
        <v>301</v>
      </c>
      <c r="I97" s="44"/>
      <c r="J97" s="48">
        <f>K97+L97+M97</f>
        <v>4595474.7699999996</v>
      </c>
      <c r="K97" s="48">
        <v>4595474.7699999996</v>
      </c>
      <c r="L97" s="48">
        <v>0</v>
      </c>
      <c r="M97" s="48">
        <v>0</v>
      </c>
      <c r="N97" s="115"/>
      <c r="O97" s="115"/>
      <c r="P97" s="115"/>
      <c r="Q97" s="115"/>
    </row>
    <row r="98" spans="1:17" ht="63.75" customHeight="1" x14ac:dyDescent="0.3">
      <c r="A98" s="131" t="s">
        <v>176</v>
      </c>
      <c r="B98" s="131"/>
      <c r="C98" s="87" t="s">
        <v>155</v>
      </c>
      <c r="D98" s="118" t="s">
        <v>307</v>
      </c>
      <c r="E98" s="91" t="s">
        <v>2</v>
      </c>
      <c r="F98" s="91" t="s">
        <v>2</v>
      </c>
      <c r="G98" s="55">
        <v>43100</v>
      </c>
      <c r="H98" s="91" t="s">
        <v>2</v>
      </c>
      <c r="I98" s="91" t="s">
        <v>2</v>
      </c>
      <c r="J98" s="91" t="s">
        <v>2</v>
      </c>
      <c r="K98" s="91" t="s">
        <v>2</v>
      </c>
      <c r="L98" s="91" t="s">
        <v>2</v>
      </c>
      <c r="M98" s="91" t="s">
        <v>2</v>
      </c>
      <c r="N98" s="74"/>
      <c r="O98" s="74"/>
      <c r="P98" s="74"/>
      <c r="Q98" s="91" t="s">
        <v>28</v>
      </c>
    </row>
    <row r="99" spans="1:17" ht="61.5" customHeight="1" x14ac:dyDescent="0.3">
      <c r="A99" s="131" t="s">
        <v>177</v>
      </c>
      <c r="B99" s="131"/>
      <c r="C99" s="87" t="s">
        <v>155</v>
      </c>
      <c r="D99" s="118" t="s">
        <v>307</v>
      </c>
      <c r="E99" s="91" t="s">
        <v>2</v>
      </c>
      <c r="F99" s="91" t="s">
        <v>2</v>
      </c>
      <c r="G99" s="55">
        <v>43465</v>
      </c>
      <c r="H99" s="91" t="s">
        <v>2</v>
      </c>
      <c r="I99" s="91" t="s">
        <v>2</v>
      </c>
      <c r="J99" s="91" t="s">
        <v>2</v>
      </c>
      <c r="K99" s="91" t="s">
        <v>2</v>
      </c>
      <c r="L99" s="91" t="s">
        <v>2</v>
      </c>
      <c r="M99" s="91" t="s">
        <v>2</v>
      </c>
      <c r="N99" s="74"/>
      <c r="O99" s="74"/>
      <c r="P99" s="74"/>
      <c r="Q99" s="91" t="s">
        <v>28</v>
      </c>
    </row>
    <row r="100" spans="1:17" ht="65.25" customHeight="1" x14ac:dyDescent="0.3">
      <c r="A100" s="131" t="s">
        <v>178</v>
      </c>
      <c r="B100" s="131"/>
      <c r="C100" s="87" t="s">
        <v>155</v>
      </c>
      <c r="D100" s="118" t="s">
        <v>307</v>
      </c>
      <c r="E100" s="91" t="s">
        <v>2</v>
      </c>
      <c r="F100" s="91" t="s">
        <v>2</v>
      </c>
      <c r="G100" s="55">
        <v>43830</v>
      </c>
      <c r="H100" s="91" t="s">
        <v>2</v>
      </c>
      <c r="I100" s="91" t="s">
        <v>2</v>
      </c>
      <c r="J100" s="91" t="s">
        <v>2</v>
      </c>
      <c r="K100" s="91" t="s">
        <v>2</v>
      </c>
      <c r="L100" s="91" t="s">
        <v>2</v>
      </c>
      <c r="M100" s="91" t="s">
        <v>2</v>
      </c>
      <c r="N100" s="74"/>
      <c r="O100" s="74"/>
      <c r="P100" s="74"/>
      <c r="Q100" s="91" t="s">
        <v>28</v>
      </c>
    </row>
    <row r="101" spans="1:17" ht="121.95" customHeight="1" x14ac:dyDescent="0.3">
      <c r="A101" s="150" t="s">
        <v>59</v>
      </c>
      <c r="B101" s="150"/>
      <c r="C101" s="87" t="s">
        <v>154</v>
      </c>
      <c r="D101" s="118" t="s">
        <v>307</v>
      </c>
      <c r="E101" s="94" t="s">
        <v>36</v>
      </c>
      <c r="F101" s="54">
        <v>42736</v>
      </c>
      <c r="G101" s="55">
        <v>43830</v>
      </c>
      <c r="H101" s="91" t="s">
        <v>134</v>
      </c>
      <c r="I101" s="46" t="e">
        <f>#REF!+K101+#REF!</f>
        <v>#REF!</v>
      </c>
      <c r="J101" s="49">
        <f>K101+L101+M101</f>
        <v>939500</v>
      </c>
      <c r="K101" s="49">
        <f>K102+K103+K104</f>
        <v>488100</v>
      </c>
      <c r="L101" s="49">
        <f>L102</f>
        <v>225700</v>
      </c>
      <c r="M101" s="49">
        <f>M102</f>
        <v>225700</v>
      </c>
      <c r="N101" s="74" t="s">
        <v>28</v>
      </c>
      <c r="O101" s="74" t="s">
        <v>28</v>
      </c>
      <c r="P101" s="74" t="s">
        <v>28</v>
      </c>
      <c r="Q101" s="74" t="s">
        <v>28</v>
      </c>
    </row>
    <row r="102" spans="1:17" ht="24.75" customHeight="1" x14ac:dyDescent="0.3">
      <c r="A102" s="173" t="s">
        <v>106</v>
      </c>
      <c r="B102" s="74"/>
      <c r="C102" s="122" t="s">
        <v>155</v>
      </c>
      <c r="D102" s="120" t="s">
        <v>307</v>
      </c>
      <c r="E102" s="122" t="s">
        <v>37</v>
      </c>
      <c r="F102" s="54">
        <v>42736</v>
      </c>
      <c r="G102" s="55">
        <v>43830</v>
      </c>
      <c r="H102" s="91" t="s">
        <v>264</v>
      </c>
      <c r="I102" s="46" t="e">
        <f>#REF!+K102+#REF!</f>
        <v>#REF!</v>
      </c>
      <c r="J102" s="49">
        <f>K102+L102+M102</f>
        <v>677100</v>
      </c>
      <c r="K102" s="49">
        <v>225700</v>
      </c>
      <c r="L102" s="49">
        <v>225700</v>
      </c>
      <c r="M102" s="49">
        <v>225700</v>
      </c>
      <c r="N102" s="74" t="s">
        <v>28</v>
      </c>
      <c r="O102" s="74" t="s">
        <v>28</v>
      </c>
      <c r="P102" s="74" t="s">
        <v>28</v>
      </c>
      <c r="Q102" s="74" t="s">
        <v>28</v>
      </c>
    </row>
    <row r="103" spans="1:17" ht="26.25" customHeight="1" x14ac:dyDescent="0.3">
      <c r="A103" s="174"/>
      <c r="B103" s="74"/>
      <c r="C103" s="130"/>
      <c r="D103" s="139"/>
      <c r="E103" s="130"/>
      <c r="F103" s="54">
        <v>42736</v>
      </c>
      <c r="G103" s="55">
        <v>43830</v>
      </c>
      <c r="H103" s="91" t="s">
        <v>222</v>
      </c>
      <c r="I103" s="46"/>
      <c r="J103" s="49">
        <f>K103+L103+M103</f>
        <v>225700</v>
      </c>
      <c r="K103" s="49">
        <v>225700</v>
      </c>
      <c r="L103" s="45">
        <v>0</v>
      </c>
      <c r="M103" s="45">
        <v>0</v>
      </c>
      <c r="N103" s="74" t="s">
        <v>28</v>
      </c>
      <c r="O103" s="74" t="s">
        <v>28</v>
      </c>
      <c r="P103" s="74" t="s">
        <v>28</v>
      </c>
      <c r="Q103" s="74" t="s">
        <v>28</v>
      </c>
    </row>
    <row r="104" spans="1:17" ht="30.75" customHeight="1" x14ac:dyDescent="0.3">
      <c r="A104" s="175"/>
      <c r="B104" s="74"/>
      <c r="C104" s="123"/>
      <c r="D104" s="121"/>
      <c r="E104" s="123"/>
      <c r="F104" s="54">
        <v>42736</v>
      </c>
      <c r="G104" s="55">
        <v>43830</v>
      </c>
      <c r="H104" s="91" t="s">
        <v>223</v>
      </c>
      <c r="I104" s="46"/>
      <c r="J104" s="49">
        <f>K104+L104+M104</f>
        <v>36700</v>
      </c>
      <c r="K104" s="49">
        <v>36700</v>
      </c>
      <c r="L104" s="45">
        <v>0</v>
      </c>
      <c r="M104" s="45">
        <v>0</v>
      </c>
      <c r="N104" s="74" t="s">
        <v>28</v>
      </c>
      <c r="O104" s="74" t="s">
        <v>28</v>
      </c>
      <c r="P104" s="74" t="s">
        <v>28</v>
      </c>
      <c r="Q104" s="74" t="s">
        <v>28</v>
      </c>
    </row>
    <row r="105" spans="1:17" ht="60" x14ac:dyDescent="0.3">
      <c r="A105" s="131" t="s">
        <v>179</v>
      </c>
      <c r="B105" s="131"/>
      <c r="C105" s="87" t="s">
        <v>155</v>
      </c>
      <c r="D105" s="118" t="s">
        <v>307</v>
      </c>
      <c r="E105" s="91" t="s">
        <v>2</v>
      </c>
      <c r="F105" s="91" t="s">
        <v>2</v>
      </c>
      <c r="G105" s="55">
        <v>43100</v>
      </c>
      <c r="H105" s="91" t="s">
        <v>2</v>
      </c>
      <c r="I105" s="91" t="s">
        <v>2</v>
      </c>
      <c r="J105" s="91" t="s">
        <v>2</v>
      </c>
      <c r="K105" s="91" t="s">
        <v>2</v>
      </c>
      <c r="L105" s="91" t="s">
        <v>2</v>
      </c>
      <c r="M105" s="91" t="s">
        <v>2</v>
      </c>
      <c r="N105" s="74"/>
      <c r="O105" s="74"/>
      <c r="P105" s="74"/>
      <c r="Q105" s="74" t="s">
        <v>28</v>
      </c>
    </row>
    <row r="106" spans="1:17" ht="65.25" customHeight="1" x14ac:dyDescent="0.3">
      <c r="A106" s="131" t="s">
        <v>180</v>
      </c>
      <c r="B106" s="131"/>
      <c r="C106" s="87" t="s">
        <v>155</v>
      </c>
      <c r="D106" s="118" t="s">
        <v>307</v>
      </c>
      <c r="E106" s="91" t="s">
        <v>2</v>
      </c>
      <c r="F106" s="91" t="s">
        <v>2</v>
      </c>
      <c r="G106" s="55">
        <v>43465</v>
      </c>
      <c r="H106" s="91" t="s">
        <v>2</v>
      </c>
      <c r="I106" s="91" t="s">
        <v>2</v>
      </c>
      <c r="J106" s="91" t="s">
        <v>2</v>
      </c>
      <c r="K106" s="91" t="s">
        <v>2</v>
      </c>
      <c r="L106" s="91" t="s">
        <v>2</v>
      </c>
      <c r="M106" s="91" t="s">
        <v>2</v>
      </c>
      <c r="N106" s="74"/>
      <c r="O106" s="74"/>
      <c r="P106" s="74"/>
      <c r="Q106" s="74" t="s">
        <v>28</v>
      </c>
    </row>
    <row r="107" spans="1:17" ht="62.25" customHeight="1" x14ac:dyDescent="0.3">
      <c r="A107" s="131" t="s">
        <v>181</v>
      </c>
      <c r="B107" s="131"/>
      <c r="C107" s="87" t="s">
        <v>155</v>
      </c>
      <c r="D107" s="118" t="s">
        <v>307</v>
      </c>
      <c r="E107" s="91" t="s">
        <v>2</v>
      </c>
      <c r="F107" s="91" t="s">
        <v>2</v>
      </c>
      <c r="G107" s="55">
        <v>43830</v>
      </c>
      <c r="H107" s="91" t="s">
        <v>2</v>
      </c>
      <c r="I107" s="91" t="s">
        <v>2</v>
      </c>
      <c r="J107" s="91" t="s">
        <v>2</v>
      </c>
      <c r="K107" s="91" t="s">
        <v>2</v>
      </c>
      <c r="L107" s="91" t="s">
        <v>2</v>
      </c>
      <c r="M107" s="91" t="s">
        <v>2</v>
      </c>
      <c r="N107" s="74"/>
      <c r="O107" s="74"/>
      <c r="P107" s="74"/>
      <c r="Q107" s="74" t="s">
        <v>28</v>
      </c>
    </row>
    <row r="108" spans="1:17" ht="202.5" customHeight="1" x14ac:dyDescent="0.3">
      <c r="A108" s="150" t="s">
        <v>60</v>
      </c>
      <c r="B108" s="150"/>
      <c r="C108" s="87" t="s">
        <v>154</v>
      </c>
      <c r="D108" s="118" t="s">
        <v>307</v>
      </c>
      <c r="E108" s="67" t="s">
        <v>44</v>
      </c>
      <c r="F108" s="54">
        <v>42736</v>
      </c>
      <c r="G108" s="55">
        <v>43830</v>
      </c>
      <c r="H108" s="91" t="s">
        <v>135</v>
      </c>
      <c r="I108" s="91"/>
      <c r="J108" s="80">
        <f>K108+L108+M108</f>
        <v>458351</v>
      </c>
      <c r="K108" s="49">
        <f>K109</f>
        <v>135863</v>
      </c>
      <c r="L108" s="49">
        <f>L109</f>
        <v>161244</v>
      </c>
      <c r="M108" s="49">
        <f>M109</f>
        <v>161244</v>
      </c>
      <c r="N108" s="74" t="s">
        <v>28</v>
      </c>
      <c r="O108" s="74" t="s">
        <v>28</v>
      </c>
      <c r="P108" s="74" t="s">
        <v>28</v>
      </c>
      <c r="Q108" s="74" t="s">
        <v>28</v>
      </c>
    </row>
    <row r="109" spans="1:17" ht="66" customHeight="1" x14ac:dyDescent="0.3">
      <c r="A109" s="87" t="s">
        <v>108</v>
      </c>
      <c r="B109" s="87"/>
      <c r="C109" s="87" t="s">
        <v>155</v>
      </c>
      <c r="D109" s="118" t="s">
        <v>307</v>
      </c>
      <c r="E109" s="94" t="s">
        <v>44</v>
      </c>
      <c r="F109" s="54">
        <v>42736</v>
      </c>
      <c r="G109" s="55">
        <v>43830</v>
      </c>
      <c r="H109" s="91" t="s">
        <v>81</v>
      </c>
      <c r="I109" s="91"/>
      <c r="J109" s="80">
        <f>K109+L109+M109</f>
        <v>458351</v>
      </c>
      <c r="K109" s="49">
        <v>135863</v>
      </c>
      <c r="L109" s="49">
        <v>161244</v>
      </c>
      <c r="M109" s="49">
        <v>161244</v>
      </c>
      <c r="N109" s="74" t="s">
        <v>28</v>
      </c>
      <c r="O109" s="74" t="s">
        <v>28</v>
      </c>
      <c r="P109" s="74" t="s">
        <v>28</v>
      </c>
      <c r="Q109" s="74" t="s">
        <v>28</v>
      </c>
    </row>
    <row r="110" spans="1:17" ht="63.75" customHeight="1" x14ac:dyDescent="0.3">
      <c r="A110" s="131" t="s">
        <v>182</v>
      </c>
      <c r="B110" s="131"/>
      <c r="C110" s="87" t="s">
        <v>155</v>
      </c>
      <c r="D110" s="118" t="s">
        <v>307</v>
      </c>
      <c r="E110" s="91" t="s">
        <v>2</v>
      </c>
      <c r="F110" s="91" t="s">
        <v>2</v>
      </c>
      <c r="G110" s="55">
        <v>43100</v>
      </c>
      <c r="H110" s="91" t="s">
        <v>2</v>
      </c>
      <c r="I110" s="91" t="s">
        <v>2</v>
      </c>
      <c r="J110" s="91" t="s">
        <v>2</v>
      </c>
      <c r="K110" s="91" t="s">
        <v>2</v>
      </c>
      <c r="L110" s="91" t="s">
        <v>2</v>
      </c>
      <c r="M110" s="91" t="s">
        <v>2</v>
      </c>
      <c r="N110" s="74"/>
      <c r="O110" s="74"/>
      <c r="P110" s="74"/>
      <c r="Q110" s="74" t="s">
        <v>28</v>
      </c>
    </row>
    <row r="111" spans="1:17" ht="60.75" customHeight="1" x14ac:dyDescent="0.3">
      <c r="A111" s="131" t="s">
        <v>183</v>
      </c>
      <c r="B111" s="131"/>
      <c r="C111" s="87" t="s">
        <v>155</v>
      </c>
      <c r="D111" s="118" t="s">
        <v>307</v>
      </c>
      <c r="E111" s="91" t="s">
        <v>2</v>
      </c>
      <c r="F111" s="91" t="s">
        <v>2</v>
      </c>
      <c r="G111" s="55">
        <v>43465</v>
      </c>
      <c r="H111" s="91" t="s">
        <v>2</v>
      </c>
      <c r="I111" s="91" t="s">
        <v>2</v>
      </c>
      <c r="J111" s="91" t="s">
        <v>2</v>
      </c>
      <c r="K111" s="91" t="s">
        <v>2</v>
      </c>
      <c r="L111" s="91" t="s">
        <v>2</v>
      </c>
      <c r="M111" s="91" t="s">
        <v>2</v>
      </c>
      <c r="N111" s="74"/>
      <c r="O111" s="74"/>
      <c r="P111" s="74"/>
      <c r="Q111" s="74" t="s">
        <v>28</v>
      </c>
    </row>
    <row r="112" spans="1:17" ht="61.5" customHeight="1" x14ac:dyDescent="0.3">
      <c r="A112" s="131" t="s">
        <v>184</v>
      </c>
      <c r="B112" s="131"/>
      <c r="C112" s="87" t="s">
        <v>155</v>
      </c>
      <c r="D112" s="118" t="s">
        <v>307</v>
      </c>
      <c r="E112" s="91" t="s">
        <v>2</v>
      </c>
      <c r="F112" s="91" t="s">
        <v>2</v>
      </c>
      <c r="G112" s="55">
        <v>43830</v>
      </c>
      <c r="H112" s="91" t="s">
        <v>2</v>
      </c>
      <c r="I112" s="91" t="s">
        <v>2</v>
      </c>
      <c r="J112" s="91" t="s">
        <v>2</v>
      </c>
      <c r="K112" s="91" t="s">
        <v>2</v>
      </c>
      <c r="L112" s="91" t="s">
        <v>2</v>
      </c>
      <c r="M112" s="91" t="s">
        <v>2</v>
      </c>
      <c r="N112" s="74"/>
      <c r="O112" s="74"/>
      <c r="P112" s="74"/>
      <c r="Q112" s="74" t="s">
        <v>28</v>
      </c>
    </row>
    <row r="113" spans="1:17" ht="22.95" customHeight="1" x14ac:dyDescent="0.3">
      <c r="A113" s="140" t="s">
        <v>61</v>
      </c>
      <c r="B113" s="140"/>
      <c r="C113" s="140"/>
      <c r="D113" s="140"/>
      <c r="E113" s="140"/>
      <c r="F113" s="140"/>
      <c r="G113" s="140"/>
      <c r="H113" s="91"/>
      <c r="I113" s="91"/>
      <c r="J113" s="80">
        <f>J87+J95+J101+J108</f>
        <v>115845338.25</v>
      </c>
      <c r="K113" s="80">
        <f>K87+K95+K101+K108</f>
        <v>43557342.25</v>
      </c>
      <c r="L113" s="80">
        <f t="shared" ref="L113" si="9">L87+L95+L101+L108</f>
        <v>36143998</v>
      </c>
      <c r="M113" s="80">
        <f>M87+M95+M101+M108</f>
        <v>36143998</v>
      </c>
      <c r="N113" s="74"/>
      <c r="O113" s="74"/>
      <c r="P113" s="74"/>
      <c r="Q113" s="74"/>
    </row>
    <row r="114" spans="1:17" ht="27.6" customHeight="1" x14ac:dyDescent="0.3">
      <c r="A114" s="133" t="s">
        <v>62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5"/>
    </row>
    <row r="115" spans="1:17" ht="97.95" customHeight="1" x14ac:dyDescent="0.3">
      <c r="A115" s="92" t="s">
        <v>63</v>
      </c>
      <c r="B115" s="87"/>
      <c r="C115" s="87" t="s">
        <v>154</v>
      </c>
      <c r="D115" s="118" t="s">
        <v>307</v>
      </c>
      <c r="E115" s="87" t="s">
        <v>7</v>
      </c>
      <c r="F115" s="54">
        <v>42736</v>
      </c>
      <c r="G115" s="55">
        <v>43830</v>
      </c>
      <c r="H115" s="91" t="s">
        <v>136</v>
      </c>
      <c r="I115" s="91"/>
      <c r="J115" s="80">
        <f>K115+L115+M115</f>
        <v>218381936.40000001</v>
      </c>
      <c r="K115" s="80">
        <f>SUM(K116:K116)+K117</f>
        <v>82170144.400000006</v>
      </c>
      <c r="L115" s="80">
        <f>L116</f>
        <v>68105896</v>
      </c>
      <c r="M115" s="80">
        <f>M116</f>
        <v>68105896</v>
      </c>
      <c r="N115" s="74" t="s">
        <v>28</v>
      </c>
      <c r="O115" s="74" t="s">
        <v>28</v>
      </c>
      <c r="P115" s="74" t="s">
        <v>28</v>
      </c>
      <c r="Q115" s="74" t="s">
        <v>28</v>
      </c>
    </row>
    <row r="116" spans="1:17" ht="120.6" customHeight="1" x14ac:dyDescent="0.3">
      <c r="A116" s="120" t="s">
        <v>107</v>
      </c>
      <c r="B116" s="74"/>
      <c r="C116" s="120" t="s">
        <v>155</v>
      </c>
      <c r="D116" s="118" t="s">
        <v>307</v>
      </c>
      <c r="E116" s="120" t="s">
        <v>24</v>
      </c>
      <c r="F116" s="54">
        <v>42736</v>
      </c>
      <c r="G116" s="55">
        <v>43830</v>
      </c>
      <c r="H116" s="91" t="s">
        <v>82</v>
      </c>
      <c r="I116" s="91"/>
      <c r="J116" s="80">
        <f>K116+L116+M116</f>
        <v>202375633.17000002</v>
      </c>
      <c r="K116" s="49">
        <v>66163841.170000002</v>
      </c>
      <c r="L116" s="49">
        <v>68105896</v>
      </c>
      <c r="M116" s="49">
        <v>68105896</v>
      </c>
      <c r="N116" s="74" t="s">
        <v>28</v>
      </c>
      <c r="O116" s="74" t="s">
        <v>28</v>
      </c>
      <c r="P116" s="74" t="s">
        <v>28</v>
      </c>
      <c r="Q116" s="74" t="s">
        <v>28</v>
      </c>
    </row>
    <row r="117" spans="1:17" ht="120.6" customHeight="1" x14ac:dyDescent="0.3">
      <c r="A117" s="121"/>
      <c r="B117" s="74"/>
      <c r="C117" s="121"/>
      <c r="D117" s="118" t="s">
        <v>307</v>
      </c>
      <c r="E117" s="121"/>
      <c r="F117" s="54">
        <v>42736</v>
      </c>
      <c r="G117" s="55">
        <v>43830</v>
      </c>
      <c r="H117" s="115" t="s">
        <v>302</v>
      </c>
      <c r="I117" s="115"/>
      <c r="J117" s="80">
        <f>K117+L117+M117</f>
        <v>16006303.23</v>
      </c>
      <c r="K117" s="49">
        <v>16006303.23</v>
      </c>
      <c r="L117" s="45">
        <v>0</v>
      </c>
      <c r="M117" s="45">
        <v>0</v>
      </c>
      <c r="N117" s="74"/>
      <c r="O117" s="74"/>
      <c r="P117" s="74"/>
      <c r="Q117" s="74"/>
    </row>
    <row r="118" spans="1:17" ht="61.5" customHeight="1" x14ac:dyDescent="0.3">
      <c r="A118" s="87" t="s">
        <v>185</v>
      </c>
      <c r="B118" s="74"/>
      <c r="C118" s="87" t="s">
        <v>155</v>
      </c>
      <c r="D118" s="118" t="s">
        <v>307</v>
      </c>
      <c r="E118" s="91" t="s">
        <v>3</v>
      </c>
      <c r="F118" s="91" t="s">
        <v>3</v>
      </c>
      <c r="G118" s="55">
        <v>43100</v>
      </c>
      <c r="H118" s="91" t="s">
        <v>2</v>
      </c>
      <c r="I118" s="91" t="s">
        <v>2</v>
      </c>
      <c r="J118" s="91" t="s">
        <v>2</v>
      </c>
      <c r="K118" s="91" t="s">
        <v>2</v>
      </c>
      <c r="L118" s="91" t="s">
        <v>2</v>
      </c>
      <c r="M118" s="91" t="s">
        <v>2</v>
      </c>
      <c r="N118" s="74"/>
      <c r="O118" s="74"/>
      <c r="P118" s="74"/>
      <c r="Q118" s="74" t="s">
        <v>28</v>
      </c>
    </row>
    <row r="119" spans="1:17" ht="58.5" customHeight="1" x14ac:dyDescent="0.3">
      <c r="A119" s="87" t="s">
        <v>186</v>
      </c>
      <c r="B119" s="74"/>
      <c r="C119" s="87" t="s">
        <v>155</v>
      </c>
      <c r="D119" s="118" t="s">
        <v>307</v>
      </c>
      <c r="E119" s="91" t="s">
        <v>3</v>
      </c>
      <c r="F119" s="91" t="s">
        <v>3</v>
      </c>
      <c r="G119" s="55">
        <v>43465</v>
      </c>
      <c r="H119" s="91" t="s">
        <v>2</v>
      </c>
      <c r="I119" s="91" t="s">
        <v>2</v>
      </c>
      <c r="J119" s="91" t="s">
        <v>2</v>
      </c>
      <c r="K119" s="91" t="s">
        <v>2</v>
      </c>
      <c r="L119" s="91" t="s">
        <v>2</v>
      </c>
      <c r="M119" s="91" t="s">
        <v>2</v>
      </c>
      <c r="N119" s="74"/>
      <c r="O119" s="74"/>
      <c r="P119" s="74"/>
      <c r="Q119" s="74" t="s">
        <v>28</v>
      </c>
    </row>
    <row r="120" spans="1:17" ht="62.25" customHeight="1" x14ac:dyDescent="0.3">
      <c r="A120" s="87" t="s">
        <v>187</v>
      </c>
      <c r="B120" s="74"/>
      <c r="C120" s="87" t="s">
        <v>155</v>
      </c>
      <c r="D120" s="118" t="s">
        <v>307</v>
      </c>
      <c r="E120" s="91" t="s">
        <v>3</v>
      </c>
      <c r="F120" s="91" t="s">
        <v>3</v>
      </c>
      <c r="G120" s="55">
        <v>43830</v>
      </c>
      <c r="H120" s="91" t="s">
        <v>2</v>
      </c>
      <c r="I120" s="91" t="s">
        <v>2</v>
      </c>
      <c r="J120" s="91" t="s">
        <v>2</v>
      </c>
      <c r="K120" s="91" t="s">
        <v>2</v>
      </c>
      <c r="L120" s="91" t="s">
        <v>2</v>
      </c>
      <c r="M120" s="91" t="s">
        <v>2</v>
      </c>
      <c r="N120" s="74"/>
      <c r="O120" s="74"/>
      <c r="P120" s="74"/>
      <c r="Q120" s="74" t="s">
        <v>28</v>
      </c>
    </row>
    <row r="121" spans="1:17" ht="124.5" customHeight="1" x14ac:dyDescent="0.3">
      <c r="A121" s="92" t="s">
        <v>64</v>
      </c>
      <c r="B121" s="74"/>
      <c r="C121" s="87" t="s">
        <v>154</v>
      </c>
      <c r="D121" s="118" t="s">
        <v>307</v>
      </c>
      <c r="E121" s="87" t="s">
        <v>39</v>
      </c>
      <c r="F121" s="54">
        <v>42736</v>
      </c>
      <c r="G121" s="55">
        <v>43830</v>
      </c>
      <c r="H121" s="91" t="s">
        <v>137</v>
      </c>
      <c r="I121" s="91"/>
      <c r="J121" s="80">
        <f>K121+L121+M121</f>
        <v>143049983.66</v>
      </c>
      <c r="K121" s="49">
        <f>K122+K123</f>
        <v>48957459.659999996</v>
      </c>
      <c r="L121" s="49">
        <f>L122</f>
        <v>47046262</v>
      </c>
      <c r="M121" s="49">
        <f>M122</f>
        <v>47046262</v>
      </c>
      <c r="N121" s="74" t="s">
        <v>28</v>
      </c>
      <c r="O121" s="74" t="s">
        <v>28</v>
      </c>
      <c r="P121" s="74" t="s">
        <v>28</v>
      </c>
      <c r="Q121" s="74" t="s">
        <v>28</v>
      </c>
    </row>
    <row r="122" spans="1:17" ht="86.25" customHeight="1" x14ac:dyDescent="0.3">
      <c r="A122" s="120" t="s">
        <v>109</v>
      </c>
      <c r="B122" s="74"/>
      <c r="C122" s="120" t="s">
        <v>155</v>
      </c>
      <c r="D122" s="120" t="s">
        <v>307</v>
      </c>
      <c r="E122" s="120" t="s">
        <v>26</v>
      </c>
      <c r="F122" s="54">
        <v>42736</v>
      </c>
      <c r="G122" s="55">
        <v>43830</v>
      </c>
      <c r="H122" s="91" t="s">
        <v>83</v>
      </c>
      <c r="I122" s="91"/>
      <c r="J122" s="80">
        <f>K122+L122+M122</f>
        <v>138238683.66</v>
      </c>
      <c r="K122" s="49">
        <v>44146159.659999996</v>
      </c>
      <c r="L122" s="49">
        <v>47046262</v>
      </c>
      <c r="M122" s="49">
        <v>47046262</v>
      </c>
      <c r="N122" s="74" t="s">
        <v>28</v>
      </c>
      <c r="O122" s="74" t="s">
        <v>28</v>
      </c>
      <c r="P122" s="74" t="s">
        <v>28</v>
      </c>
      <c r="Q122" s="74" t="s">
        <v>28</v>
      </c>
    </row>
    <row r="123" spans="1:17" ht="86.25" customHeight="1" x14ac:dyDescent="0.3">
      <c r="A123" s="121"/>
      <c r="B123" s="74"/>
      <c r="C123" s="121"/>
      <c r="D123" s="121"/>
      <c r="E123" s="121"/>
      <c r="F123" s="54">
        <v>42736</v>
      </c>
      <c r="G123" s="55">
        <v>43830</v>
      </c>
      <c r="H123" s="115" t="s">
        <v>83</v>
      </c>
      <c r="I123" s="115"/>
      <c r="J123" s="80">
        <f>K123+L123+M123</f>
        <v>4811300</v>
      </c>
      <c r="K123" s="49">
        <v>4811300</v>
      </c>
      <c r="L123" s="45">
        <v>0</v>
      </c>
      <c r="M123" s="45">
        <v>0</v>
      </c>
      <c r="N123" s="74"/>
      <c r="O123" s="74"/>
      <c r="P123" s="74"/>
      <c r="Q123" s="74"/>
    </row>
    <row r="124" spans="1:17" ht="79.5" customHeight="1" x14ac:dyDescent="0.3">
      <c r="A124" s="74" t="s">
        <v>188</v>
      </c>
      <c r="B124" s="74"/>
      <c r="C124" s="87" t="s">
        <v>155</v>
      </c>
      <c r="D124" s="118" t="s">
        <v>307</v>
      </c>
      <c r="E124" s="91" t="s">
        <v>3</v>
      </c>
      <c r="F124" s="91" t="s">
        <v>3</v>
      </c>
      <c r="G124" s="54">
        <v>43100</v>
      </c>
      <c r="H124" s="91" t="s">
        <v>2</v>
      </c>
      <c r="I124" s="91" t="s">
        <v>2</v>
      </c>
      <c r="J124" s="91" t="s">
        <v>2</v>
      </c>
      <c r="K124" s="91" t="s">
        <v>2</v>
      </c>
      <c r="L124" s="91" t="s">
        <v>2</v>
      </c>
      <c r="M124" s="91" t="s">
        <v>2</v>
      </c>
      <c r="N124" s="74"/>
      <c r="O124" s="74"/>
      <c r="P124" s="74"/>
      <c r="Q124" s="74" t="s">
        <v>28</v>
      </c>
    </row>
    <row r="125" spans="1:17" ht="77.25" customHeight="1" x14ac:dyDescent="0.3">
      <c r="A125" s="74" t="s">
        <v>189</v>
      </c>
      <c r="B125" s="74"/>
      <c r="C125" s="87" t="s">
        <v>155</v>
      </c>
      <c r="D125" s="118" t="s">
        <v>307</v>
      </c>
      <c r="E125" s="91" t="s">
        <v>3</v>
      </c>
      <c r="F125" s="91" t="s">
        <v>3</v>
      </c>
      <c r="G125" s="54">
        <v>43465</v>
      </c>
      <c r="H125" s="91" t="s">
        <v>2</v>
      </c>
      <c r="I125" s="91" t="s">
        <v>2</v>
      </c>
      <c r="J125" s="91" t="s">
        <v>2</v>
      </c>
      <c r="K125" s="91" t="s">
        <v>2</v>
      </c>
      <c r="L125" s="91" t="s">
        <v>2</v>
      </c>
      <c r="M125" s="91" t="s">
        <v>2</v>
      </c>
      <c r="N125" s="74"/>
      <c r="O125" s="74"/>
      <c r="P125" s="74"/>
      <c r="Q125" s="74" t="s">
        <v>28</v>
      </c>
    </row>
    <row r="126" spans="1:17" ht="79.5" customHeight="1" x14ac:dyDescent="0.3">
      <c r="A126" s="74" t="s">
        <v>190</v>
      </c>
      <c r="B126" s="74"/>
      <c r="C126" s="87" t="s">
        <v>155</v>
      </c>
      <c r="D126" s="118" t="s">
        <v>307</v>
      </c>
      <c r="E126" s="91" t="s">
        <v>3</v>
      </c>
      <c r="F126" s="91" t="s">
        <v>3</v>
      </c>
      <c r="G126" s="54">
        <v>43830</v>
      </c>
      <c r="H126" s="91" t="s">
        <v>2</v>
      </c>
      <c r="I126" s="91" t="s">
        <v>2</v>
      </c>
      <c r="J126" s="91" t="s">
        <v>2</v>
      </c>
      <c r="K126" s="91" t="s">
        <v>2</v>
      </c>
      <c r="L126" s="91" t="s">
        <v>2</v>
      </c>
      <c r="M126" s="91" t="s">
        <v>2</v>
      </c>
      <c r="N126" s="74"/>
      <c r="O126" s="74"/>
      <c r="P126" s="74"/>
      <c r="Q126" s="74" t="s">
        <v>28</v>
      </c>
    </row>
    <row r="127" spans="1:17" ht="145.19999999999999" customHeight="1" x14ac:dyDescent="0.3">
      <c r="A127" s="93" t="s">
        <v>65</v>
      </c>
      <c r="B127" s="94"/>
      <c r="C127" s="87" t="s">
        <v>154</v>
      </c>
      <c r="D127" s="118" t="s">
        <v>307</v>
      </c>
      <c r="E127" s="94" t="s">
        <v>9</v>
      </c>
      <c r="F127" s="54">
        <v>42736</v>
      </c>
      <c r="G127" s="55">
        <v>43830</v>
      </c>
      <c r="H127" s="91" t="s">
        <v>138</v>
      </c>
      <c r="I127" s="91"/>
      <c r="J127" s="80">
        <f>K127+L127+M127</f>
        <v>73817768.460000008</v>
      </c>
      <c r="K127" s="49">
        <f>K128</f>
        <v>24820650.460000001</v>
      </c>
      <c r="L127" s="49">
        <f>L128</f>
        <v>24498559</v>
      </c>
      <c r="M127" s="49">
        <f>M128</f>
        <v>24498559</v>
      </c>
      <c r="N127" s="74" t="s">
        <v>28</v>
      </c>
      <c r="O127" s="74" t="s">
        <v>28</v>
      </c>
      <c r="P127" s="74" t="s">
        <v>28</v>
      </c>
      <c r="Q127" s="74" t="s">
        <v>28</v>
      </c>
    </row>
    <row r="128" spans="1:17" ht="185.25" customHeight="1" x14ac:dyDescent="0.3">
      <c r="A128" s="94" t="s">
        <v>110</v>
      </c>
      <c r="B128" s="74"/>
      <c r="C128" s="87" t="s">
        <v>155</v>
      </c>
      <c r="D128" s="118" t="s">
        <v>307</v>
      </c>
      <c r="E128" s="74" t="s">
        <v>10</v>
      </c>
      <c r="F128" s="54">
        <v>42736</v>
      </c>
      <c r="G128" s="54">
        <v>43830</v>
      </c>
      <c r="H128" s="91" t="s">
        <v>84</v>
      </c>
      <c r="I128" s="91"/>
      <c r="J128" s="80">
        <f>K128+L128+M128</f>
        <v>73817768.460000008</v>
      </c>
      <c r="K128" s="49">
        <v>24820650.460000001</v>
      </c>
      <c r="L128" s="49">
        <v>24498559</v>
      </c>
      <c r="M128" s="49">
        <v>24498559</v>
      </c>
      <c r="N128" s="74" t="s">
        <v>28</v>
      </c>
      <c r="O128" s="74" t="s">
        <v>28</v>
      </c>
      <c r="P128" s="74" t="s">
        <v>28</v>
      </c>
      <c r="Q128" s="74" t="s">
        <v>28</v>
      </c>
    </row>
    <row r="129" spans="1:17" ht="69.75" customHeight="1" x14ac:dyDescent="0.3">
      <c r="A129" s="74" t="s">
        <v>191</v>
      </c>
      <c r="B129" s="74"/>
      <c r="C129" s="87" t="s">
        <v>155</v>
      </c>
      <c r="D129" s="118" t="s">
        <v>307</v>
      </c>
      <c r="E129" s="91" t="s">
        <v>3</v>
      </c>
      <c r="F129" s="91" t="s">
        <v>3</v>
      </c>
      <c r="G129" s="54">
        <v>43100</v>
      </c>
      <c r="H129" s="91" t="s">
        <v>2</v>
      </c>
      <c r="I129" s="91" t="s">
        <v>2</v>
      </c>
      <c r="J129" s="91" t="s">
        <v>2</v>
      </c>
      <c r="K129" s="91" t="s">
        <v>2</v>
      </c>
      <c r="L129" s="91" t="s">
        <v>2</v>
      </c>
      <c r="M129" s="91" t="s">
        <v>2</v>
      </c>
      <c r="N129" s="74"/>
      <c r="O129" s="74"/>
      <c r="P129" s="74"/>
      <c r="Q129" s="74" t="s">
        <v>28</v>
      </c>
    </row>
    <row r="130" spans="1:17" ht="64.5" customHeight="1" x14ac:dyDescent="0.3">
      <c r="A130" s="74" t="s">
        <v>192</v>
      </c>
      <c r="B130" s="74"/>
      <c r="C130" s="87" t="s">
        <v>155</v>
      </c>
      <c r="D130" s="118" t="s">
        <v>307</v>
      </c>
      <c r="E130" s="91" t="s">
        <v>3</v>
      </c>
      <c r="F130" s="91" t="s">
        <v>3</v>
      </c>
      <c r="G130" s="54">
        <v>43465</v>
      </c>
      <c r="H130" s="91" t="s">
        <v>2</v>
      </c>
      <c r="I130" s="91" t="s">
        <v>2</v>
      </c>
      <c r="J130" s="91" t="s">
        <v>2</v>
      </c>
      <c r="K130" s="91" t="s">
        <v>2</v>
      </c>
      <c r="L130" s="91" t="s">
        <v>2</v>
      </c>
      <c r="M130" s="91" t="s">
        <v>2</v>
      </c>
      <c r="N130" s="74"/>
      <c r="O130" s="74"/>
      <c r="P130" s="74"/>
      <c r="Q130" s="74" t="s">
        <v>28</v>
      </c>
    </row>
    <row r="131" spans="1:17" ht="105" customHeight="1" x14ac:dyDescent="0.3">
      <c r="A131" s="74" t="s">
        <v>193</v>
      </c>
      <c r="B131" s="74"/>
      <c r="C131" s="87" t="s">
        <v>155</v>
      </c>
      <c r="D131" s="118" t="s">
        <v>307</v>
      </c>
      <c r="E131" s="91" t="s">
        <v>3</v>
      </c>
      <c r="F131" s="91" t="s">
        <v>3</v>
      </c>
      <c r="G131" s="54">
        <v>43830</v>
      </c>
      <c r="H131" s="91" t="s">
        <v>2</v>
      </c>
      <c r="I131" s="91" t="s">
        <v>2</v>
      </c>
      <c r="J131" s="91" t="s">
        <v>2</v>
      </c>
      <c r="K131" s="91" t="s">
        <v>2</v>
      </c>
      <c r="L131" s="91" t="s">
        <v>2</v>
      </c>
      <c r="M131" s="91" t="s">
        <v>2</v>
      </c>
      <c r="N131" s="74"/>
      <c r="O131" s="74"/>
      <c r="P131" s="74"/>
      <c r="Q131" s="74" t="s">
        <v>28</v>
      </c>
    </row>
    <row r="132" spans="1:17" ht="156.6" customHeight="1" x14ac:dyDescent="0.3">
      <c r="A132" s="93" t="s">
        <v>66</v>
      </c>
      <c r="B132" s="94"/>
      <c r="C132" s="87" t="s">
        <v>154</v>
      </c>
      <c r="D132" s="118" t="s">
        <v>307</v>
      </c>
      <c r="E132" s="94" t="s">
        <v>13</v>
      </c>
      <c r="F132" s="54">
        <v>42736</v>
      </c>
      <c r="G132" s="54">
        <v>43830</v>
      </c>
      <c r="H132" s="91" t="s">
        <v>143</v>
      </c>
      <c r="I132" s="91"/>
      <c r="J132" s="97">
        <f>J133+J134+J135+J136+J137+J138+J139+J140+J141</f>
        <v>17929361.350000001</v>
      </c>
      <c r="K132" s="80">
        <f>K133+K134+K135+K136+K137+K138+K139+K140+K141</f>
        <v>2869361.35</v>
      </c>
      <c r="L132" s="80">
        <f t="shared" ref="L132:M132" si="10">L133+L134+L135+L136+L137+L138+L139</f>
        <v>30000</v>
      </c>
      <c r="M132" s="80">
        <f t="shared" si="10"/>
        <v>15030000</v>
      </c>
      <c r="N132" s="74" t="s">
        <v>28</v>
      </c>
      <c r="O132" s="74" t="s">
        <v>28</v>
      </c>
      <c r="P132" s="74" t="s">
        <v>28</v>
      </c>
      <c r="Q132" s="74" t="s">
        <v>28</v>
      </c>
    </row>
    <row r="133" spans="1:17" ht="156.6" customHeight="1" x14ac:dyDescent="0.3">
      <c r="A133" s="94" t="s">
        <v>161</v>
      </c>
      <c r="B133" s="94"/>
      <c r="C133" s="87" t="s">
        <v>155</v>
      </c>
      <c r="D133" s="118" t="s">
        <v>307</v>
      </c>
      <c r="E133" s="94" t="s">
        <v>13</v>
      </c>
      <c r="F133" s="54">
        <v>42736</v>
      </c>
      <c r="G133" s="54">
        <v>43830</v>
      </c>
      <c r="H133" s="91" t="s">
        <v>144</v>
      </c>
      <c r="I133" s="91"/>
      <c r="J133" s="80">
        <f t="shared" ref="J133:J139" si="11">K133+L133+M133</f>
        <v>15000000</v>
      </c>
      <c r="K133" s="45">
        <v>0</v>
      </c>
      <c r="L133" s="45">
        <v>0</v>
      </c>
      <c r="M133" s="49">
        <v>15000000</v>
      </c>
      <c r="N133" s="74" t="s">
        <v>28</v>
      </c>
      <c r="O133" s="74" t="s">
        <v>28</v>
      </c>
      <c r="P133" s="74" t="s">
        <v>28</v>
      </c>
      <c r="Q133" s="74" t="s">
        <v>28</v>
      </c>
    </row>
    <row r="134" spans="1:17" ht="38.25" customHeight="1" x14ac:dyDescent="0.3">
      <c r="A134" s="120" t="s">
        <v>265</v>
      </c>
      <c r="B134" s="94"/>
      <c r="C134" s="122" t="s">
        <v>155</v>
      </c>
      <c r="D134" s="120" t="s">
        <v>307</v>
      </c>
      <c r="E134" s="120" t="s">
        <v>13</v>
      </c>
      <c r="F134" s="54">
        <v>42736</v>
      </c>
      <c r="G134" s="54">
        <v>43830</v>
      </c>
      <c r="H134" s="91" t="s">
        <v>225</v>
      </c>
      <c r="I134" s="91"/>
      <c r="J134" s="80">
        <f t="shared" si="11"/>
        <v>60100</v>
      </c>
      <c r="K134" s="49">
        <f>30000+21000-50900</f>
        <v>100</v>
      </c>
      <c r="L134" s="49">
        <v>30000</v>
      </c>
      <c r="M134" s="49">
        <v>30000</v>
      </c>
      <c r="N134" s="74" t="s">
        <v>28</v>
      </c>
      <c r="O134" s="74" t="s">
        <v>28</v>
      </c>
      <c r="P134" s="74" t="s">
        <v>28</v>
      </c>
      <c r="Q134" s="74" t="s">
        <v>28</v>
      </c>
    </row>
    <row r="135" spans="1:17" ht="67.5" customHeight="1" x14ac:dyDescent="0.3">
      <c r="A135" s="139"/>
      <c r="B135" s="94"/>
      <c r="C135" s="130"/>
      <c r="D135" s="139"/>
      <c r="E135" s="139"/>
      <c r="F135" s="54">
        <v>42736</v>
      </c>
      <c r="G135" s="54">
        <v>43830</v>
      </c>
      <c r="H135" s="91" t="s">
        <v>227</v>
      </c>
      <c r="I135" s="91"/>
      <c r="J135" s="80">
        <f t="shared" si="11"/>
        <v>48573.2</v>
      </c>
      <c r="K135" s="103">
        <f>24010+24563.2</f>
        <v>48573.2</v>
      </c>
      <c r="L135" s="45">
        <v>0</v>
      </c>
      <c r="M135" s="45">
        <v>0</v>
      </c>
      <c r="N135" s="74" t="s">
        <v>28</v>
      </c>
      <c r="O135" s="74" t="s">
        <v>28</v>
      </c>
      <c r="P135" s="74" t="s">
        <v>28</v>
      </c>
      <c r="Q135" s="74" t="s">
        <v>28</v>
      </c>
    </row>
    <row r="136" spans="1:17" ht="66" customHeight="1" x14ac:dyDescent="0.3">
      <c r="A136" s="121"/>
      <c r="B136" s="94"/>
      <c r="C136" s="123"/>
      <c r="D136" s="121"/>
      <c r="E136" s="121"/>
      <c r="F136" s="54">
        <v>42736</v>
      </c>
      <c r="G136" s="54">
        <v>43830</v>
      </c>
      <c r="H136" s="91" t="s">
        <v>228</v>
      </c>
      <c r="I136" s="91"/>
      <c r="J136" s="80">
        <f t="shared" si="11"/>
        <v>50861.9</v>
      </c>
      <c r="K136" s="49">
        <f>24990+25871.9</f>
        <v>50861.9</v>
      </c>
      <c r="L136" s="45">
        <v>0</v>
      </c>
      <c r="M136" s="45">
        <v>0</v>
      </c>
      <c r="N136" s="74" t="s">
        <v>28</v>
      </c>
      <c r="O136" s="74" t="s">
        <v>28</v>
      </c>
      <c r="P136" s="74" t="s">
        <v>28</v>
      </c>
      <c r="Q136" s="74" t="s">
        <v>28</v>
      </c>
    </row>
    <row r="137" spans="1:17" ht="156.6" customHeight="1" x14ac:dyDescent="0.3">
      <c r="A137" s="94" t="s">
        <v>272</v>
      </c>
      <c r="B137" s="94"/>
      <c r="C137" s="87" t="s">
        <v>155</v>
      </c>
      <c r="D137" s="87" t="s">
        <v>310</v>
      </c>
      <c r="E137" s="94" t="s">
        <v>13</v>
      </c>
      <c r="F137" s="54">
        <v>42736</v>
      </c>
      <c r="G137" s="54">
        <v>43830</v>
      </c>
      <c r="H137" s="91" t="s">
        <v>224</v>
      </c>
      <c r="I137" s="91"/>
      <c r="J137" s="80">
        <f t="shared" si="11"/>
        <v>150000</v>
      </c>
      <c r="K137" s="49">
        <v>150000</v>
      </c>
      <c r="L137" s="45">
        <v>0</v>
      </c>
      <c r="M137" s="45">
        <v>0</v>
      </c>
      <c r="N137" s="74" t="s">
        <v>28</v>
      </c>
      <c r="O137" s="74" t="s">
        <v>28</v>
      </c>
      <c r="P137" s="74" t="s">
        <v>28</v>
      </c>
      <c r="Q137" s="74" t="s">
        <v>28</v>
      </c>
    </row>
    <row r="138" spans="1:17" ht="156" customHeight="1" x14ac:dyDescent="0.3">
      <c r="A138" s="94" t="s">
        <v>271</v>
      </c>
      <c r="B138" s="94"/>
      <c r="C138" s="87" t="s">
        <v>155</v>
      </c>
      <c r="D138" s="87" t="s">
        <v>310</v>
      </c>
      <c r="E138" s="94" t="s">
        <v>13</v>
      </c>
      <c r="F138" s="54">
        <v>42736</v>
      </c>
      <c r="G138" s="54">
        <v>43830</v>
      </c>
      <c r="H138" s="91" t="s">
        <v>226</v>
      </c>
      <c r="I138" s="91"/>
      <c r="J138" s="80">
        <f t="shared" si="11"/>
        <v>300000</v>
      </c>
      <c r="K138" s="49">
        <v>300000</v>
      </c>
      <c r="L138" s="45">
        <v>0</v>
      </c>
      <c r="M138" s="45">
        <v>0</v>
      </c>
      <c r="N138" s="74" t="s">
        <v>28</v>
      </c>
      <c r="O138" s="74" t="s">
        <v>28</v>
      </c>
      <c r="P138" s="74" t="s">
        <v>28</v>
      </c>
      <c r="Q138" s="74" t="s">
        <v>28</v>
      </c>
    </row>
    <row r="139" spans="1:17" ht="162" customHeight="1" x14ac:dyDescent="0.3">
      <c r="A139" s="88" t="s">
        <v>257</v>
      </c>
      <c r="B139" s="94"/>
      <c r="C139" s="87" t="s">
        <v>155</v>
      </c>
      <c r="D139" s="87" t="s">
        <v>310</v>
      </c>
      <c r="E139" s="94" t="s">
        <v>13</v>
      </c>
      <c r="F139" s="54">
        <v>42736</v>
      </c>
      <c r="G139" s="54">
        <v>43830</v>
      </c>
      <c r="H139" s="91" t="s">
        <v>258</v>
      </c>
      <c r="I139" s="91"/>
      <c r="J139" s="80">
        <f t="shared" si="11"/>
        <v>449000</v>
      </c>
      <c r="K139" s="49">
        <v>449000</v>
      </c>
      <c r="L139" s="45">
        <v>0</v>
      </c>
      <c r="M139" s="45">
        <v>0</v>
      </c>
      <c r="N139" s="74" t="s">
        <v>28</v>
      </c>
      <c r="O139" s="74" t="s">
        <v>28</v>
      </c>
      <c r="P139" s="74" t="s">
        <v>28</v>
      </c>
      <c r="Q139" s="74" t="s">
        <v>28</v>
      </c>
    </row>
    <row r="140" spans="1:17" ht="166.95" customHeight="1" x14ac:dyDescent="0.3">
      <c r="A140" s="109" t="s">
        <v>275</v>
      </c>
      <c r="B140" s="106"/>
      <c r="C140" s="105" t="s">
        <v>155</v>
      </c>
      <c r="D140" s="105" t="s">
        <v>310</v>
      </c>
      <c r="E140" s="106" t="s">
        <v>13</v>
      </c>
      <c r="F140" s="54">
        <v>42736</v>
      </c>
      <c r="G140" s="54">
        <v>43830</v>
      </c>
      <c r="H140" s="107" t="s">
        <v>285</v>
      </c>
      <c r="I140" s="107"/>
      <c r="J140" s="80">
        <f t="shared" ref="J140" si="12">K140+L140+M140</f>
        <v>1724026.25</v>
      </c>
      <c r="K140" s="49">
        <v>1724026.25</v>
      </c>
      <c r="L140" s="45">
        <v>0</v>
      </c>
      <c r="M140" s="45">
        <v>0</v>
      </c>
      <c r="N140" s="74" t="s">
        <v>28</v>
      </c>
      <c r="O140" s="74" t="s">
        <v>28</v>
      </c>
      <c r="P140" s="74" t="s">
        <v>28</v>
      </c>
      <c r="Q140" s="74" t="s">
        <v>28</v>
      </c>
    </row>
    <row r="141" spans="1:17" ht="166.95" customHeight="1" x14ac:dyDescent="0.3">
      <c r="A141" s="116" t="s">
        <v>303</v>
      </c>
      <c r="B141" s="117"/>
      <c r="C141" s="114" t="s">
        <v>155</v>
      </c>
      <c r="D141" s="114" t="s">
        <v>310</v>
      </c>
      <c r="E141" s="117" t="s">
        <v>13</v>
      </c>
      <c r="F141" s="54">
        <v>42736</v>
      </c>
      <c r="G141" s="54">
        <v>43830</v>
      </c>
      <c r="H141" s="115" t="s">
        <v>304</v>
      </c>
      <c r="I141" s="115"/>
      <c r="J141" s="80">
        <f t="shared" ref="J141" si="13">K141+L141+M141</f>
        <v>146800</v>
      </c>
      <c r="K141" s="49">
        <v>146800</v>
      </c>
      <c r="L141" s="45">
        <v>0</v>
      </c>
      <c r="M141" s="45">
        <v>0</v>
      </c>
      <c r="N141" s="74" t="s">
        <v>28</v>
      </c>
      <c r="O141" s="74" t="s">
        <v>28</v>
      </c>
      <c r="P141" s="74" t="s">
        <v>28</v>
      </c>
      <c r="Q141" s="74" t="s">
        <v>28</v>
      </c>
    </row>
    <row r="142" spans="1:17" ht="64.5" customHeight="1" x14ac:dyDescent="0.3">
      <c r="A142" s="62" t="s">
        <v>194</v>
      </c>
      <c r="B142" s="52"/>
      <c r="C142" s="53" t="s">
        <v>155</v>
      </c>
      <c r="D142" s="53" t="s">
        <v>310</v>
      </c>
      <c r="E142" s="43" t="s">
        <v>3</v>
      </c>
      <c r="F142" s="43" t="s">
        <v>3</v>
      </c>
      <c r="G142" s="54">
        <v>43100</v>
      </c>
      <c r="H142" s="43" t="s">
        <v>2</v>
      </c>
      <c r="I142" s="43" t="s">
        <v>2</v>
      </c>
      <c r="J142" s="95" t="s">
        <v>2</v>
      </c>
      <c r="K142" s="95" t="s">
        <v>2</v>
      </c>
      <c r="L142" s="43" t="s">
        <v>2</v>
      </c>
      <c r="M142" s="43" t="s">
        <v>2</v>
      </c>
      <c r="N142" s="52"/>
      <c r="O142" s="52"/>
      <c r="P142" s="52"/>
      <c r="Q142" s="52" t="s">
        <v>28</v>
      </c>
    </row>
    <row r="143" spans="1:17" ht="60" x14ac:dyDescent="0.3">
      <c r="A143" s="62" t="s">
        <v>195</v>
      </c>
      <c r="B143" s="52"/>
      <c r="C143" s="53" t="s">
        <v>155</v>
      </c>
      <c r="D143" s="53" t="s">
        <v>310</v>
      </c>
      <c r="E143" s="43" t="s">
        <v>3</v>
      </c>
      <c r="F143" s="43" t="s">
        <v>3</v>
      </c>
      <c r="G143" s="54">
        <v>43465</v>
      </c>
      <c r="H143" s="43" t="s">
        <v>2</v>
      </c>
      <c r="I143" s="43" t="s">
        <v>2</v>
      </c>
      <c r="J143" s="95" t="s">
        <v>2</v>
      </c>
      <c r="K143" s="95" t="s">
        <v>2</v>
      </c>
      <c r="L143" s="43" t="s">
        <v>2</v>
      </c>
      <c r="M143" s="43" t="s">
        <v>2</v>
      </c>
      <c r="N143" s="52"/>
      <c r="O143" s="52"/>
      <c r="P143" s="52"/>
      <c r="Q143" s="52" t="s">
        <v>28</v>
      </c>
    </row>
    <row r="144" spans="1:17" ht="60.75" customHeight="1" x14ac:dyDescent="0.3">
      <c r="A144" s="62" t="s">
        <v>196</v>
      </c>
      <c r="B144" s="52"/>
      <c r="C144" s="53" t="s">
        <v>155</v>
      </c>
      <c r="D144" s="53" t="s">
        <v>310</v>
      </c>
      <c r="E144" s="43" t="s">
        <v>3</v>
      </c>
      <c r="F144" s="43" t="s">
        <v>3</v>
      </c>
      <c r="G144" s="54">
        <v>43830</v>
      </c>
      <c r="H144" s="43" t="s">
        <v>2</v>
      </c>
      <c r="I144" s="43" t="s">
        <v>2</v>
      </c>
      <c r="J144" s="95" t="s">
        <v>2</v>
      </c>
      <c r="K144" s="95" t="s">
        <v>2</v>
      </c>
      <c r="L144" s="43" t="s">
        <v>2</v>
      </c>
      <c r="M144" s="43" t="s">
        <v>2</v>
      </c>
      <c r="N144" s="52"/>
      <c r="O144" s="52"/>
      <c r="P144" s="52"/>
      <c r="Q144" s="52" t="s">
        <v>28</v>
      </c>
    </row>
    <row r="145" spans="1:17" ht="54" customHeight="1" x14ac:dyDescent="0.3">
      <c r="A145" s="63" t="s">
        <v>67</v>
      </c>
      <c r="B145" s="75"/>
      <c r="C145" s="53" t="s">
        <v>154</v>
      </c>
      <c r="D145" s="62" t="s">
        <v>310</v>
      </c>
      <c r="E145" s="62" t="s">
        <v>14</v>
      </c>
      <c r="F145" s="54">
        <v>42736</v>
      </c>
      <c r="G145" s="54">
        <v>43830</v>
      </c>
      <c r="H145" s="43" t="s">
        <v>200</v>
      </c>
      <c r="I145" s="43"/>
      <c r="J145" s="98">
        <v>0</v>
      </c>
      <c r="K145" s="98">
        <v>0</v>
      </c>
      <c r="L145" s="47">
        <v>0</v>
      </c>
      <c r="M145" s="47">
        <v>0</v>
      </c>
      <c r="N145" s="52" t="s">
        <v>28</v>
      </c>
      <c r="O145" s="52" t="s">
        <v>28</v>
      </c>
      <c r="P145" s="52" t="s">
        <v>28</v>
      </c>
      <c r="Q145" s="52" t="s">
        <v>28</v>
      </c>
    </row>
    <row r="146" spans="1:17" ht="73.2" customHeight="1" x14ac:dyDescent="0.3">
      <c r="A146" s="53" t="s">
        <v>197</v>
      </c>
      <c r="B146" s="76">
        <v>0</v>
      </c>
      <c r="C146" s="53" t="s">
        <v>155</v>
      </c>
      <c r="D146" s="62" t="s">
        <v>310</v>
      </c>
      <c r="E146" s="43" t="s">
        <v>3</v>
      </c>
      <c r="F146" s="43" t="s">
        <v>3</v>
      </c>
      <c r="G146" s="54">
        <v>43100</v>
      </c>
      <c r="H146" s="43" t="s">
        <v>2</v>
      </c>
      <c r="I146" s="43" t="s">
        <v>2</v>
      </c>
      <c r="J146" s="95" t="s">
        <v>2</v>
      </c>
      <c r="K146" s="95" t="s">
        <v>2</v>
      </c>
      <c r="L146" s="43" t="s">
        <v>2</v>
      </c>
      <c r="M146" s="43" t="s">
        <v>2</v>
      </c>
      <c r="N146" s="52"/>
      <c r="O146" s="52"/>
      <c r="P146" s="52"/>
      <c r="Q146" s="52" t="s">
        <v>28</v>
      </c>
    </row>
    <row r="147" spans="1:17" ht="66" customHeight="1" x14ac:dyDescent="0.3">
      <c r="A147" s="53" t="s">
        <v>198</v>
      </c>
      <c r="B147" s="76">
        <v>0</v>
      </c>
      <c r="C147" s="53" t="s">
        <v>155</v>
      </c>
      <c r="D147" s="62" t="s">
        <v>310</v>
      </c>
      <c r="E147" s="43" t="s">
        <v>3</v>
      </c>
      <c r="F147" s="43" t="s">
        <v>3</v>
      </c>
      <c r="G147" s="54">
        <v>43465</v>
      </c>
      <c r="H147" s="43" t="s">
        <v>2</v>
      </c>
      <c r="I147" s="43" t="s">
        <v>3</v>
      </c>
      <c r="J147" s="95" t="s">
        <v>2</v>
      </c>
      <c r="K147" s="95" t="s">
        <v>2</v>
      </c>
      <c r="L147" s="43" t="s">
        <v>2</v>
      </c>
      <c r="M147" s="43" t="s">
        <v>2</v>
      </c>
      <c r="N147" s="52"/>
      <c r="O147" s="52"/>
      <c r="P147" s="52"/>
      <c r="Q147" s="52" t="s">
        <v>28</v>
      </c>
    </row>
    <row r="148" spans="1:17" ht="63.75" customHeight="1" x14ac:dyDescent="0.3">
      <c r="A148" s="53" t="s">
        <v>199</v>
      </c>
      <c r="B148" s="76">
        <v>0</v>
      </c>
      <c r="C148" s="53" t="s">
        <v>155</v>
      </c>
      <c r="D148" s="62" t="s">
        <v>310</v>
      </c>
      <c r="E148" s="43" t="s">
        <v>3</v>
      </c>
      <c r="F148" s="43" t="s">
        <v>3</v>
      </c>
      <c r="G148" s="54">
        <v>43830</v>
      </c>
      <c r="H148" s="43" t="s">
        <v>2</v>
      </c>
      <c r="I148" s="43" t="s">
        <v>3</v>
      </c>
      <c r="J148" s="95" t="s">
        <v>2</v>
      </c>
      <c r="K148" s="95" t="s">
        <v>2</v>
      </c>
      <c r="L148" s="43" t="s">
        <v>2</v>
      </c>
      <c r="M148" s="43" t="s">
        <v>2</v>
      </c>
      <c r="N148" s="52"/>
      <c r="O148" s="52"/>
      <c r="P148" s="52"/>
      <c r="Q148" s="52" t="s">
        <v>28</v>
      </c>
    </row>
    <row r="149" spans="1:17" ht="48.75" customHeight="1" x14ac:dyDescent="0.3">
      <c r="A149" s="51" t="s">
        <v>68</v>
      </c>
      <c r="B149" s="74"/>
      <c r="C149" s="53" t="s">
        <v>154</v>
      </c>
      <c r="D149" s="62" t="s">
        <v>310</v>
      </c>
      <c r="E149" s="62" t="s">
        <v>27</v>
      </c>
      <c r="F149" s="54">
        <v>42736</v>
      </c>
      <c r="G149" s="54">
        <v>43830</v>
      </c>
      <c r="H149" s="43" t="s">
        <v>139</v>
      </c>
      <c r="I149" s="43"/>
      <c r="J149" s="98">
        <f>K149+L149+M149</f>
        <v>0</v>
      </c>
      <c r="K149" s="19">
        <f>K151</f>
        <v>0</v>
      </c>
      <c r="L149" s="45">
        <f t="shared" ref="L149:M149" si="14">L151</f>
        <v>0</v>
      </c>
      <c r="M149" s="45">
        <f t="shared" si="14"/>
        <v>0</v>
      </c>
      <c r="N149" s="52" t="s">
        <v>28</v>
      </c>
      <c r="O149" s="52" t="s">
        <v>28</v>
      </c>
      <c r="P149" s="52" t="s">
        <v>28</v>
      </c>
      <c r="Q149" s="52" t="s">
        <v>28</v>
      </c>
    </row>
    <row r="150" spans="1:17" ht="84" hidden="1" customHeight="1" x14ac:dyDescent="0.3">
      <c r="A150" s="53" t="s">
        <v>45</v>
      </c>
      <c r="B150" s="52"/>
      <c r="C150" s="53" t="s">
        <v>43</v>
      </c>
      <c r="D150" s="53"/>
      <c r="E150" s="62" t="s">
        <v>27</v>
      </c>
      <c r="F150" s="54">
        <v>42370</v>
      </c>
      <c r="G150" s="54">
        <v>42735</v>
      </c>
      <c r="H150" s="43" t="s">
        <v>117</v>
      </c>
      <c r="I150" s="43"/>
      <c r="J150" s="98"/>
      <c r="K150" s="98">
        <v>0</v>
      </c>
      <c r="L150" s="47"/>
      <c r="M150" s="47"/>
      <c r="N150" s="52" t="s">
        <v>28</v>
      </c>
      <c r="O150" s="52" t="s">
        <v>28</v>
      </c>
      <c r="P150" s="52" t="s">
        <v>28</v>
      </c>
      <c r="Q150" s="52" t="s">
        <v>28</v>
      </c>
    </row>
    <row r="151" spans="1:17" ht="62.25" customHeight="1" x14ac:dyDescent="0.3">
      <c r="A151" s="68" t="s">
        <v>116</v>
      </c>
      <c r="B151" s="71"/>
      <c r="C151" s="68" t="s">
        <v>155</v>
      </c>
      <c r="D151" s="68" t="s">
        <v>310</v>
      </c>
      <c r="E151" s="68" t="s">
        <v>27</v>
      </c>
      <c r="F151" s="54">
        <v>42736</v>
      </c>
      <c r="G151" s="54">
        <v>43830</v>
      </c>
      <c r="H151" s="43" t="s">
        <v>2</v>
      </c>
      <c r="I151" s="43"/>
      <c r="J151" s="98">
        <f>K151+L151+M151</f>
        <v>0</v>
      </c>
      <c r="K151" s="19">
        <v>0</v>
      </c>
      <c r="L151" s="45">
        <v>0</v>
      </c>
      <c r="M151" s="45">
        <v>0</v>
      </c>
      <c r="N151" s="52" t="s">
        <v>28</v>
      </c>
      <c r="O151" s="52" t="s">
        <v>28</v>
      </c>
      <c r="P151" s="52" t="s">
        <v>28</v>
      </c>
      <c r="Q151" s="52" t="s">
        <v>28</v>
      </c>
    </row>
    <row r="152" spans="1:17" ht="65.25" customHeight="1" x14ac:dyDescent="0.3">
      <c r="A152" s="53" t="s">
        <v>201</v>
      </c>
      <c r="B152" s="77">
        <v>0</v>
      </c>
      <c r="C152" s="53" t="s">
        <v>155</v>
      </c>
      <c r="D152" s="62" t="s">
        <v>310</v>
      </c>
      <c r="E152" s="43" t="s">
        <v>3</v>
      </c>
      <c r="F152" s="43" t="s">
        <v>3</v>
      </c>
      <c r="G152" s="54">
        <v>43100</v>
      </c>
      <c r="H152" s="43" t="s">
        <v>2</v>
      </c>
      <c r="I152" s="43" t="s">
        <v>2</v>
      </c>
      <c r="J152" s="95" t="s">
        <v>2</v>
      </c>
      <c r="K152" s="95" t="s">
        <v>2</v>
      </c>
      <c r="L152" s="43" t="s">
        <v>2</v>
      </c>
      <c r="M152" s="43" t="s">
        <v>2</v>
      </c>
      <c r="N152" s="52"/>
      <c r="O152" s="52"/>
      <c r="P152" s="52"/>
      <c r="Q152" s="52" t="s">
        <v>28</v>
      </c>
    </row>
    <row r="153" spans="1:17" ht="63.75" customHeight="1" x14ac:dyDescent="0.3">
      <c r="A153" s="53" t="s">
        <v>202</v>
      </c>
      <c r="B153" s="77">
        <v>0</v>
      </c>
      <c r="C153" s="53" t="s">
        <v>155</v>
      </c>
      <c r="D153" s="62" t="s">
        <v>310</v>
      </c>
      <c r="E153" s="43" t="s">
        <v>3</v>
      </c>
      <c r="F153" s="43" t="s">
        <v>3</v>
      </c>
      <c r="G153" s="54">
        <v>43465</v>
      </c>
      <c r="H153" s="43" t="s">
        <v>2</v>
      </c>
      <c r="I153" s="43" t="s">
        <v>2</v>
      </c>
      <c r="J153" s="95" t="s">
        <v>2</v>
      </c>
      <c r="K153" s="95" t="s">
        <v>2</v>
      </c>
      <c r="L153" s="43" t="s">
        <v>2</v>
      </c>
      <c r="M153" s="43" t="s">
        <v>2</v>
      </c>
      <c r="N153" s="52"/>
      <c r="O153" s="52"/>
      <c r="P153" s="52"/>
      <c r="Q153" s="52" t="s">
        <v>28</v>
      </c>
    </row>
    <row r="154" spans="1:17" ht="61.5" customHeight="1" x14ac:dyDescent="0.3">
      <c r="A154" s="53" t="s">
        <v>203</v>
      </c>
      <c r="B154" s="77">
        <v>0</v>
      </c>
      <c r="C154" s="53" t="s">
        <v>155</v>
      </c>
      <c r="D154" s="62" t="s">
        <v>310</v>
      </c>
      <c r="E154" s="43" t="s">
        <v>3</v>
      </c>
      <c r="F154" s="43" t="s">
        <v>3</v>
      </c>
      <c r="G154" s="54">
        <v>43830</v>
      </c>
      <c r="H154" s="43" t="s">
        <v>2</v>
      </c>
      <c r="I154" s="43" t="s">
        <v>2</v>
      </c>
      <c r="J154" s="95" t="s">
        <v>2</v>
      </c>
      <c r="K154" s="95" t="s">
        <v>2</v>
      </c>
      <c r="L154" s="43" t="s">
        <v>2</v>
      </c>
      <c r="M154" s="43" t="s">
        <v>2</v>
      </c>
      <c r="N154" s="52"/>
      <c r="O154" s="52"/>
      <c r="P154" s="52"/>
      <c r="Q154" s="52" t="s">
        <v>28</v>
      </c>
    </row>
    <row r="155" spans="1:17" ht="204.75" customHeight="1" x14ac:dyDescent="0.3">
      <c r="A155" s="150" t="s">
        <v>69</v>
      </c>
      <c r="B155" s="150"/>
      <c r="C155" s="53" t="s">
        <v>154</v>
      </c>
      <c r="D155" s="62" t="s">
        <v>310</v>
      </c>
      <c r="E155" s="67" t="s">
        <v>44</v>
      </c>
      <c r="F155" s="54">
        <v>42736</v>
      </c>
      <c r="G155" s="55">
        <v>43830</v>
      </c>
      <c r="H155" s="43" t="s">
        <v>140</v>
      </c>
      <c r="I155" s="43"/>
      <c r="J155" s="97">
        <f>K155+L155+M155</f>
        <v>1611152</v>
      </c>
      <c r="K155" s="97">
        <f>K156+K157</f>
        <v>457424</v>
      </c>
      <c r="L155" s="80">
        <f t="shared" ref="L155:M155" si="15">L156+L157</f>
        <v>576864</v>
      </c>
      <c r="M155" s="80">
        <f t="shared" si="15"/>
        <v>576864</v>
      </c>
      <c r="N155" s="52" t="s">
        <v>28</v>
      </c>
      <c r="O155" s="52" t="s">
        <v>28</v>
      </c>
      <c r="P155" s="52" t="s">
        <v>28</v>
      </c>
      <c r="Q155" s="52" t="s">
        <v>28</v>
      </c>
    </row>
    <row r="156" spans="1:17" ht="59.25" customHeight="1" x14ac:dyDescent="0.3">
      <c r="A156" s="68" t="s">
        <v>114</v>
      </c>
      <c r="B156" s="53"/>
      <c r="C156" s="53" t="s">
        <v>157</v>
      </c>
      <c r="D156" s="62" t="s">
        <v>310</v>
      </c>
      <c r="E156" s="67" t="s">
        <v>44</v>
      </c>
      <c r="F156" s="55">
        <v>42736</v>
      </c>
      <c r="G156" s="55">
        <v>43830</v>
      </c>
      <c r="H156" s="43" t="s">
        <v>85</v>
      </c>
      <c r="I156" s="43"/>
      <c r="J156" s="97">
        <f>K156+L156+M156</f>
        <v>1170512</v>
      </c>
      <c r="K156" s="99">
        <v>310544</v>
      </c>
      <c r="L156" s="49">
        <v>429984</v>
      </c>
      <c r="M156" s="46">
        <v>429984</v>
      </c>
      <c r="N156" s="52" t="s">
        <v>28</v>
      </c>
      <c r="O156" s="52" t="s">
        <v>28</v>
      </c>
      <c r="P156" s="52" t="s">
        <v>28</v>
      </c>
      <c r="Q156" s="52" t="s">
        <v>28</v>
      </c>
    </row>
    <row r="157" spans="1:17" ht="65.25" customHeight="1" x14ac:dyDescent="0.3">
      <c r="A157" s="68" t="s">
        <v>266</v>
      </c>
      <c r="B157" s="53"/>
      <c r="C157" s="53" t="s">
        <v>155</v>
      </c>
      <c r="D157" s="62" t="s">
        <v>310</v>
      </c>
      <c r="E157" s="67" t="s">
        <v>46</v>
      </c>
      <c r="F157" s="55">
        <v>42736</v>
      </c>
      <c r="G157" s="55">
        <v>43830</v>
      </c>
      <c r="H157" s="43" t="s">
        <v>145</v>
      </c>
      <c r="I157" s="43"/>
      <c r="J157" s="97">
        <f>K157+L157+M157</f>
        <v>440640</v>
      </c>
      <c r="K157" s="99">
        <v>146880</v>
      </c>
      <c r="L157" s="49">
        <v>146880</v>
      </c>
      <c r="M157" s="49">
        <v>146880</v>
      </c>
      <c r="N157" s="52" t="s">
        <v>28</v>
      </c>
      <c r="O157" s="52" t="s">
        <v>28</v>
      </c>
      <c r="P157" s="52" t="s">
        <v>28</v>
      </c>
      <c r="Q157" s="52" t="s">
        <v>28</v>
      </c>
    </row>
    <row r="158" spans="1:17" ht="63.75" customHeight="1" x14ac:dyDescent="0.3">
      <c r="A158" s="131" t="s">
        <v>204</v>
      </c>
      <c r="B158" s="131"/>
      <c r="C158" s="53" t="s">
        <v>155</v>
      </c>
      <c r="D158" s="62" t="s">
        <v>310</v>
      </c>
      <c r="E158" s="43" t="s">
        <v>2</v>
      </c>
      <c r="F158" s="43" t="s">
        <v>2</v>
      </c>
      <c r="G158" s="55">
        <v>43100</v>
      </c>
      <c r="H158" s="43" t="s">
        <v>2</v>
      </c>
      <c r="I158" s="43" t="s">
        <v>2</v>
      </c>
      <c r="J158" s="95" t="s">
        <v>2</v>
      </c>
      <c r="K158" s="95" t="s">
        <v>2</v>
      </c>
      <c r="L158" s="43" t="s">
        <v>2</v>
      </c>
      <c r="M158" s="43" t="s">
        <v>2</v>
      </c>
      <c r="N158" s="52"/>
      <c r="O158" s="52"/>
      <c r="P158" s="52"/>
      <c r="Q158" s="52" t="s">
        <v>28</v>
      </c>
    </row>
    <row r="159" spans="1:17" ht="66.599999999999994" customHeight="1" x14ac:dyDescent="0.3">
      <c r="A159" s="131" t="s">
        <v>205</v>
      </c>
      <c r="B159" s="131"/>
      <c r="C159" s="53" t="s">
        <v>157</v>
      </c>
      <c r="D159" s="62" t="s">
        <v>310</v>
      </c>
      <c r="E159" s="43" t="s">
        <v>2</v>
      </c>
      <c r="F159" s="43" t="s">
        <v>2</v>
      </c>
      <c r="G159" s="55">
        <v>43465</v>
      </c>
      <c r="H159" s="43" t="s">
        <v>2</v>
      </c>
      <c r="I159" s="43" t="s">
        <v>2</v>
      </c>
      <c r="J159" s="95" t="s">
        <v>2</v>
      </c>
      <c r="K159" s="95" t="s">
        <v>2</v>
      </c>
      <c r="L159" s="43" t="s">
        <v>2</v>
      </c>
      <c r="M159" s="43" t="s">
        <v>2</v>
      </c>
      <c r="N159" s="52"/>
      <c r="O159" s="52"/>
      <c r="P159" s="52"/>
      <c r="Q159" s="52" t="s">
        <v>28</v>
      </c>
    </row>
    <row r="160" spans="1:17" ht="66.599999999999994" customHeight="1" x14ac:dyDescent="0.3">
      <c r="A160" s="131" t="s">
        <v>206</v>
      </c>
      <c r="B160" s="131"/>
      <c r="C160" s="53" t="s">
        <v>155</v>
      </c>
      <c r="D160" s="62" t="s">
        <v>310</v>
      </c>
      <c r="E160" s="43" t="s">
        <v>2</v>
      </c>
      <c r="F160" s="43" t="s">
        <v>2</v>
      </c>
      <c r="G160" s="55">
        <v>43830</v>
      </c>
      <c r="H160" s="43" t="s">
        <v>2</v>
      </c>
      <c r="I160" s="43" t="s">
        <v>2</v>
      </c>
      <c r="J160" s="95" t="s">
        <v>2</v>
      </c>
      <c r="K160" s="95" t="s">
        <v>2</v>
      </c>
      <c r="L160" s="43" t="s">
        <v>2</v>
      </c>
      <c r="M160" s="43" t="s">
        <v>2</v>
      </c>
      <c r="N160" s="52"/>
      <c r="O160" s="52"/>
      <c r="P160" s="52"/>
      <c r="Q160" s="52" t="s">
        <v>28</v>
      </c>
    </row>
    <row r="161" spans="1:19" ht="51" customHeight="1" x14ac:dyDescent="0.3">
      <c r="A161" s="150" t="s">
        <v>232</v>
      </c>
      <c r="B161" s="150"/>
      <c r="C161" s="53" t="s">
        <v>154</v>
      </c>
      <c r="D161" s="62" t="s">
        <v>310</v>
      </c>
      <c r="E161" s="68" t="s">
        <v>27</v>
      </c>
      <c r="F161" s="54">
        <v>42736</v>
      </c>
      <c r="G161" s="55">
        <v>43830</v>
      </c>
      <c r="H161" s="43" t="s">
        <v>245</v>
      </c>
      <c r="I161" s="43"/>
      <c r="J161" s="97">
        <f>K161+L161+M161</f>
        <v>400000</v>
      </c>
      <c r="K161" s="97">
        <f>K162+K163</f>
        <v>400000</v>
      </c>
      <c r="L161" s="47">
        <v>0</v>
      </c>
      <c r="M161" s="47">
        <v>0</v>
      </c>
      <c r="N161" s="52" t="s">
        <v>28</v>
      </c>
      <c r="O161" s="52" t="s">
        <v>28</v>
      </c>
      <c r="P161" s="52" t="s">
        <v>28</v>
      </c>
      <c r="Q161" s="52" t="s">
        <v>28</v>
      </c>
    </row>
    <row r="162" spans="1:19" ht="41.25" customHeight="1" x14ac:dyDescent="0.3">
      <c r="A162" s="122" t="s">
        <v>267</v>
      </c>
      <c r="B162" s="51"/>
      <c r="C162" s="122" t="s">
        <v>157</v>
      </c>
      <c r="D162" s="122" t="s">
        <v>310</v>
      </c>
      <c r="E162" s="122" t="s">
        <v>27</v>
      </c>
      <c r="F162" s="137">
        <v>42736</v>
      </c>
      <c r="G162" s="137">
        <v>43830</v>
      </c>
      <c r="H162" s="43" t="s">
        <v>243</v>
      </c>
      <c r="I162" s="43"/>
      <c r="J162" s="97">
        <f>K162+L162+M162</f>
        <v>163000</v>
      </c>
      <c r="K162" s="97">
        <v>163000</v>
      </c>
      <c r="L162" s="47">
        <v>0</v>
      </c>
      <c r="M162" s="47">
        <v>0</v>
      </c>
      <c r="N162" s="52"/>
      <c r="O162" s="52"/>
      <c r="P162" s="52"/>
      <c r="Q162" s="52"/>
    </row>
    <row r="163" spans="1:19" ht="34.5" customHeight="1" x14ac:dyDescent="0.3">
      <c r="A163" s="123"/>
      <c r="B163" s="53"/>
      <c r="C163" s="123"/>
      <c r="D163" s="123"/>
      <c r="E163" s="123"/>
      <c r="F163" s="138"/>
      <c r="G163" s="138"/>
      <c r="H163" s="43" t="s">
        <v>244</v>
      </c>
      <c r="I163" s="43"/>
      <c r="J163" s="97">
        <f>K163+L163+M163</f>
        <v>237000</v>
      </c>
      <c r="K163" s="99">
        <v>237000</v>
      </c>
      <c r="L163" s="45">
        <v>0</v>
      </c>
      <c r="M163" s="45">
        <v>0</v>
      </c>
      <c r="N163" s="52" t="s">
        <v>28</v>
      </c>
      <c r="O163" s="52" t="s">
        <v>28</v>
      </c>
      <c r="P163" s="52" t="s">
        <v>28</v>
      </c>
      <c r="Q163" s="52" t="s">
        <v>28</v>
      </c>
    </row>
    <row r="164" spans="1:19" ht="60" x14ac:dyDescent="0.3">
      <c r="A164" s="53" t="s">
        <v>233</v>
      </c>
      <c r="B164" s="53"/>
      <c r="C164" s="53" t="s">
        <v>155</v>
      </c>
      <c r="D164" s="62" t="s">
        <v>310</v>
      </c>
      <c r="E164" s="43" t="s">
        <v>2</v>
      </c>
      <c r="F164" s="43" t="s">
        <v>2</v>
      </c>
      <c r="G164" s="55">
        <v>43830</v>
      </c>
      <c r="H164" s="43" t="s">
        <v>2</v>
      </c>
      <c r="I164" s="43" t="s">
        <v>2</v>
      </c>
      <c r="J164" s="95" t="s">
        <v>2</v>
      </c>
      <c r="K164" s="95" t="s">
        <v>2</v>
      </c>
      <c r="L164" s="43" t="s">
        <v>2</v>
      </c>
      <c r="M164" s="43" t="s">
        <v>2</v>
      </c>
      <c r="N164" s="52"/>
      <c r="O164" s="52"/>
      <c r="P164" s="52"/>
      <c r="Q164" s="52" t="s">
        <v>28</v>
      </c>
    </row>
    <row r="165" spans="1:19" ht="66.599999999999994" customHeight="1" x14ac:dyDescent="0.3">
      <c r="A165" s="53" t="s">
        <v>234</v>
      </c>
      <c r="B165" s="53"/>
      <c r="C165" s="53" t="s">
        <v>155</v>
      </c>
      <c r="D165" s="62" t="s">
        <v>310</v>
      </c>
      <c r="E165" s="43" t="s">
        <v>2</v>
      </c>
      <c r="F165" s="43" t="s">
        <v>2</v>
      </c>
      <c r="G165" s="55">
        <v>43830</v>
      </c>
      <c r="H165" s="43" t="s">
        <v>2</v>
      </c>
      <c r="I165" s="43" t="s">
        <v>2</v>
      </c>
      <c r="J165" s="95" t="s">
        <v>2</v>
      </c>
      <c r="K165" s="95" t="s">
        <v>2</v>
      </c>
      <c r="L165" s="43" t="s">
        <v>2</v>
      </c>
      <c r="M165" s="43" t="s">
        <v>2</v>
      </c>
      <c r="N165" s="52"/>
      <c r="O165" s="52"/>
      <c r="P165" s="52"/>
      <c r="Q165" s="52" t="s">
        <v>28</v>
      </c>
    </row>
    <row r="166" spans="1:19" ht="63" customHeight="1" x14ac:dyDescent="0.3">
      <c r="A166" s="53" t="s">
        <v>235</v>
      </c>
      <c r="B166" s="53"/>
      <c r="C166" s="53" t="s">
        <v>155</v>
      </c>
      <c r="D166" s="62" t="s">
        <v>310</v>
      </c>
      <c r="E166" s="43" t="s">
        <v>2</v>
      </c>
      <c r="F166" s="43" t="s">
        <v>2</v>
      </c>
      <c r="G166" s="55">
        <v>43830</v>
      </c>
      <c r="H166" s="43" t="s">
        <v>2</v>
      </c>
      <c r="I166" s="43" t="s">
        <v>2</v>
      </c>
      <c r="J166" s="95" t="s">
        <v>2</v>
      </c>
      <c r="K166" s="95" t="s">
        <v>2</v>
      </c>
      <c r="L166" s="43" t="s">
        <v>2</v>
      </c>
      <c r="M166" s="43" t="s">
        <v>2</v>
      </c>
      <c r="N166" s="52"/>
      <c r="O166" s="52"/>
      <c r="P166" s="52"/>
      <c r="Q166" s="52" t="s">
        <v>28</v>
      </c>
    </row>
    <row r="167" spans="1:19" x14ac:dyDescent="0.3">
      <c r="A167" s="169" t="s">
        <v>70</v>
      </c>
      <c r="B167" s="169"/>
      <c r="C167" s="169"/>
      <c r="D167" s="169"/>
      <c r="E167" s="169"/>
      <c r="F167" s="169"/>
      <c r="G167" s="169"/>
      <c r="H167" s="72"/>
      <c r="I167" s="72"/>
      <c r="J167" s="102">
        <f>J115+J121+J127+J132+J145+J149+J155+J161</f>
        <v>455190201.87</v>
      </c>
      <c r="K167" s="102">
        <f>K115+K121+K127+K132+K145+K149+K155+K161</f>
        <v>159675039.87</v>
      </c>
      <c r="L167" s="81">
        <f>L115+L121+L127+L132+L145+L149+L155</f>
        <v>140257581</v>
      </c>
      <c r="M167" s="81">
        <f>M115+M121+M127+M132+M145+M149+M155</f>
        <v>155257581</v>
      </c>
      <c r="N167" s="72"/>
      <c r="O167" s="72"/>
      <c r="P167" s="72"/>
      <c r="Q167" s="72"/>
    </row>
    <row r="168" spans="1:19" ht="16.2" customHeight="1" x14ac:dyDescent="0.3">
      <c r="A168" s="136" t="s">
        <v>71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</row>
    <row r="169" spans="1:19" ht="61.5" customHeight="1" x14ac:dyDescent="0.3">
      <c r="A169" s="51" t="s">
        <v>72</v>
      </c>
      <c r="B169" s="52">
        <v>0</v>
      </c>
      <c r="C169" s="53" t="s">
        <v>154</v>
      </c>
      <c r="D169" s="53" t="s">
        <v>310</v>
      </c>
      <c r="E169" s="43" t="s">
        <v>3</v>
      </c>
      <c r="F169" s="54">
        <v>42736</v>
      </c>
      <c r="G169" s="55">
        <v>43830</v>
      </c>
      <c r="H169" s="43" t="s">
        <v>141</v>
      </c>
      <c r="I169" s="44" t="e">
        <f>#REF!+K169+#REF!</f>
        <v>#REF!</v>
      </c>
      <c r="J169" s="84">
        <f>K169+L169+M169</f>
        <v>70075651.260000005</v>
      </c>
      <c r="K169" s="84">
        <f>K170</f>
        <v>22855375.260000002</v>
      </c>
      <c r="L169" s="48">
        <f>L170</f>
        <v>23610138</v>
      </c>
      <c r="M169" s="48">
        <f>M170</f>
        <v>23610138</v>
      </c>
      <c r="N169" s="43" t="s">
        <v>28</v>
      </c>
      <c r="O169" s="43" t="s">
        <v>28</v>
      </c>
      <c r="P169" s="43" t="s">
        <v>28</v>
      </c>
      <c r="Q169" s="43" t="s">
        <v>28</v>
      </c>
      <c r="S169" s="8"/>
    </row>
    <row r="170" spans="1:19" ht="63" customHeight="1" x14ac:dyDescent="0.3">
      <c r="A170" s="53" t="s">
        <v>111</v>
      </c>
      <c r="B170" s="74"/>
      <c r="C170" s="53" t="s">
        <v>155</v>
      </c>
      <c r="D170" s="118" t="s">
        <v>310</v>
      </c>
      <c r="E170" s="43" t="s">
        <v>3</v>
      </c>
      <c r="F170" s="54">
        <v>42736</v>
      </c>
      <c r="G170" s="55">
        <v>43830</v>
      </c>
      <c r="H170" s="43" t="s">
        <v>86</v>
      </c>
      <c r="I170" s="44" t="e">
        <f>#REF!+K170+#REF!</f>
        <v>#REF!</v>
      </c>
      <c r="J170" s="84">
        <f>K170+L170+M170</f>
        <v>70075651.260000005</v>
      </c>
      <c r="K170" s="84">
        <v>22855375.260000002</v>
      </c>
      <c r="L170" s="48">
        <v>23610138</v>
      </c>
      <c r="M170" s="48">
        <v>23610138</v>
      </c>
      <c r="N170" s="43" t="s">
        <v>28</v>
      </c>
      <c r="O170" s="43" t="s">
        <v>28</v>
      </c>
      <c r="P170" s="43" t="s">
        <v>28</v>
      </c>
      <c r="Q170" s="43" t="s">
        <v>28</v>
      </c>
      <c r="S170" s="8"/>
    </row>
    <row r="171" spans="1:19" ht="60.75" customHeight="1" x14ac:dyDescent="0.3">
      <c r="A171" s="53" t="s">
        <v>236</v>
      </c>
      <c r="B171" s="52"/>
      <c r="C171" s="53" t="s">
        <v>155</v>
      </c>
      <c r="D171" s="118" t="s">
        <v>310</v>
      </c>
      <c r="E171" s="43" t="s">
        <v>3</v>
      </c>
      <c r="F171" s="43" t="s">
        <v>3</v>
      </c>
      <c r="G171" s="55">
        <v>43100</v>
      </c>
      <c r="H171" s="43" t="s">
        <v>2</v>
      </c>
      <c r="I171" s="43" t="s">
        <v>2</v>
      </c>
      <c r="J171" s="95" t="s">
        <v>2</v>
      </c>
      <c r="K171" s="95" t="s">
        <v>2</v>
      </c>
      <c r="L171" s="43" t="s">
        <v>2</v>
      </c>
      <c r="M171" s="43" t="s">
        <v>2</v>
      </c>
      <c r="N171" s="52"/>
      <c r="O171" s="52"/>
      <c r="P171" s="52"/>
      <c r="Q171" s="43" t="s">
        <v>28</v>
      </c>
    </row>
    <row r="172" spans="1:19" ht="62.25" customHeight="1" x14ac:dyDescent="0.3">
      <c r="A172" s="53" t="s">
        <v>237</v>
      </c>
      <c r="B172" s="52"/>
      <c r="C172" s="53" t="s">
        <v>155</v>
      </c>
      <c r="D172" s="118" t="s">
        <v>310</v>
      </c>
      <c r="E172" s="43" t="s">
        <v>3</v>
      </c>
      <c r="F172" s="43" t="s">
        <v>3</v>
      </c>
      <c r="G172" s="55">
        <v>43465</v>
      </c>
      <c r="H172" s="43" t="s">
        <v>2</v>
      </c>
      <c r="I172" s="43" t="s">
        <v>2</v>
      </c>
      <c r="J172" s="95" t="s">
        <v>2</v>
      </c>
      <c r="K172" s="95" t="s">
        <v>2</v>
      </c>
      <c r="L172" s="43" t="s">
        <v>2</v>
      </c>
      <c r="M172" s="43" t="s">
        <v>2</v>
      </c>
      <c r="N172" s="52"/>
      <c r="O172" s="52"/>
      <c r="P172" s="52"/>
      <c r="Q172" s="43" t="s">
        <v>28</v>
      </c>
    </row>
    <row r="173" spans="1:19" ht="63" customHeight="1" x14ac:dyDescent="0.3">
      <c r="A173" s="53" t="s">
        <v>238</v>
      </c>
      <c r="B173" s="52"/>
      <c r="C173" s="53" t="s">
        <v>155</v>
      </c>
      <c r="D173" s="118" t="s">
        <v>310</v>
      </c>
      <c r="E173" s="43" t="s">
        <v>3</v>
      </c>
      <c r="F173" s="43" t="s">
        <v>3</v>
      </c>
      <c r="G173" s="55">
        <v>43830</v>
      </c>
      <c r="H173" s="43" t="s">
        <v>2</v>
      </c>
      <c r="I173" s="43" t="s">
        <v>2</v>
      </c>
      <c r="J173" s="95" t="s">
        <v>2</v>
      </c>
      <c r="K173" s="95" t="s">
        <v>2</v>
      </c>
      <c r="L173" s="43" t="s">
        <v>2</v>
      </c>
      <c r="M173" s="43" t="s">
        <v>2</v>
      </c>
      <c r="N173" s="52"/>
      <c r="O173" s="52"/>
      <c r="P173" s="52"/>
      <c r="Q173" s="43" t="s">
        <v>28</v>
      </c>
    </row>
    <row r="174" spans="1:19" ht="49.5" customHeight="1" x14ac:dyDescent="0.3">
      <c r="A174" s="51" t="s">
        <v>73</v>
      </c>
      <c r="B174" s="52">
        <v>0</v>
      </c>
      <c r="C174" s="53" t="s">
        <v>154</v>
      </c>
      <c r="D174" s="118" t="s">
        <v>310</v>
      </c>
      <c r="E174" s="43" t="s">
        <v>3</v>
      </c>
      <c r="F174" s="54">
        <v>42736</v>
      </c>
      <c r="G174" s="55">
        <v>43830</v>
      </c>
      <c r="H174" s="73" t="s">
        <v>142</v>
      </c>
      <c r="I174" s="44" t="e">
        <f>#REF!+K174+#REF!</f>
        <v>#REF!</v>
      </c>
      <c r="J174" s="84">
        <f>K174+L174+M174</f>
        <v>0</v>
      </c>
      <c r="K174" s="84">
        <v>0</v>
      </c>
      <c r="L174" s="48">
        <v>0</v>
      </c>
      <c r="M174" s="48">
        <v>0</v>
      </c>
      <c r="N174" s="43" t="s">
        <v>28</v>
      </c>
      <c r="O174" s="43" t="s">
        <v>28</v>
      </c>
      <c r="P174" s="43" t="s">
        <v>28</v>
      </c>
      <c r="Q174" s="43" t="s">
        <v>28</v>
      </c>
    </row>
    <row r="175" spans="1:19" ht="60" x14ac:dyDescent="0.3">
      <c r="A175" s="53" t="s">
        <v>239</v>
      </c>
      <c r="B175" s="52"/>
      <c r="C175" s="53" t="s">
        <v>155</v>
      </c>
      <c r="D175" s="118" t="s">
        <v>310</v>
      </c>
      <c r="E175" s="43" t="s">
        <v>3</v>
      </c>
      <c r="F175" s="43" t="s">
        <v>3</v>
      </c>
      <c r="G175" s="54">
        <v>43100</v>
      </c>
      <c r="H175" s="43" t="s">
        <v>3</v>
      </c>
      <c r="I175" s="43" t="s">
        <v>3</v>
      </c>
      <c r="J175" s="95" t="s">
        <v>3</v>
      </c>
      <c r="K175" s="95" t="s">
        <v>3</v>
      </c>
      <c r="L175" s="43" t="s">
        <v>3</v>
      </c>
      <c r="M175" s="43" t="s">
        <v>3</v>
      </c>
      <c r="N175" s="52"/>
      <c r="O175" s="52"/>
      <c r="P175" s="52"/>
      <c r="Q175" s="43" t="s">
        <v>28</v>
      </c>
    </row>
    <row r="176" spans="1:19" ht="61.5" customHeight="1" x14ac:dyDescent="0.3">
      <c r="A176" s="42" t="s">
        <v>240</v>
      </c>
      <c r="B176" s="37"/>
      <c r="C176" s="40" t="s">
        <v>155</v>
      </c>
      <c r="D176" s="118" t="s">
        <v>310</v>
      </c>
      <c r="E176" s="39" t="s">
        <v>3</v>
      </c>
      <c r="F176" s="39" t="s">
        <v>3</v>
      </c>
      <c r="G176" s="10">
        <v>43465</v>
      </c>
      <c r="H176" s="39" t="s">
        <v>3</v>
      </c>
      <c r="I176" s="39" t="s">
        <v>3</v>
      </c>
      <c r="J176" s="95" t="s">
        <v>3</v>
      </c>
      <c r="K176" s="95" t="s">
        <v>3</v>
      </c>
      <c r="L176" s="39" t="s">
        <v>3</v>
      </c>
      <c r="M176" s="39" t="s">
        <v>3</v>
      </c>
      <c r="N176" s="37"/>
      <c r="O176" s="37"/>
      <c r="P176" s="37"/>
      <c r="Q176" s="39" t="s">
        <v>28</v>
      </c>
    </row>
    <row r="177" spans="1:17" ht="66" customHeight="1" x14ac:dyDescent="0.3">
      <c r="A177" s="42" t="s">
        <v>241</v>
      </c>
      <c r="B177" s="27"/>
      <c r="C177" s="30" t="s">
        <v>155</v>
      </c>
      <c r="D177" s="118" t="s">
        <v>310</v>
      </c>
      <c r="E177" s="29" t="s">
        <v>3</v>
      </c>
      <c r="F177" s="29" t="s">
        <v>3</v>
      </c>
      <c r="G177" s="10">
        <v>43830</v>
      </c>
      <c r="H177" s="39" t="s">
        <v>3</v>
      </c>
      <c r="I177" s="39" t="s">
        <v>3</v>
      </c>
      <c r="J177" s="95" t="s">
        <v>3</v>
      </c>
      <c r="K177" s="95" t="s">
        <v>3</v>
      </c>
      <c r="L177" s="39" t="s">
        <v>3</v>
      </c>
      <c r="M177" s="39" t="s">
        <v>3</v>
      </c>
      <c r="N177" s="27"/>
      <c r="O177" s="27"/>
      <c r="P177" s="27"/>
      <c r="Q177" s="29" t="s">
        <v>28</v>
      </c>
    </row>
    <row r="178" spans="1:17" ht="21.6" customHeight="1" x14ac:dyDescent="0.3">
      <c r="A178" s="172" t="s">
        <v>74</v>
      </c>
      <c r="B178" s="172"/>
      <c r="C178" s="172"/>
      <c r="D178" s="172"/>
      <c r="E178" s="172"/>
      <c r="F178" s="172"/>
      <c r="G178" s="172"/>
      <c r="H178" s="13"/>
      <c r="I178" s="14" t="e">
        <f>#REF!+K178+#REF!</f>
        <v>#REF!</v>
      </c>
      <c r="J178" s="82">
        <f>K178+L178+M178</f>
        <v>70075651.260000005</v>
      </c>
      <c r="K178" s="82">
        <f>K169+K174</f>
        <v>22855375.260000002</v>
      </c>
      <c r="L178" s="82">
        <f t="shared" ref="L178:M178" si="16">L169+L174</f>
        <v>23610138</v>
      </c>
      <c r="M178" s="82">
        <f t="shared" si="16"/>
        <v>23610138</v>
      </c>
      <c r="N178" s="13"/>
      <c r="O178" s="13"/>
      <c r="P178" s="13"/>
      <c r="Q178" s="13"/>
    </row>
    <row r="179" spans="1:17" ht="24.6" customHeight="1" x14ac:dyDescent="0.3">
      <c r="A179" s="142" t="s">
        <v>19</v>
      </c>
      <c r="B179" s="142"/>
      <c r="C179" s="142"/>
      <c r="D179" s="142"/>
      <c r="E179" s="142"/>
      <c r="F179" s="142"/>
      <c r="G179" s="142"/>
      <c r="H179" s="20"/>
      <c r="I179" s="20"/>
      <c r="J179" s="83">
        <f>J66+J85+J113+J167+J178</f>
        <v>692222388.75999999</v>
      </c>
      <c r="K179" s="83">
        <f>K66+K85+K113+K167+K178</f>
        <v>276383154.75999999</v>
      </c>
      <c r="L179" s="83">
        <f>L66+L85+L113+L167+L178</f>
        <v>200419617</v>
      </c>
      <c r="M179" s="83">
        <f>M66+M85+M113+M167+M178</f>
        <v>215419617</v>
      </c>
      <c r="N179" s="7"/>
      <c r="O179" s="7"/>
      <c r="P179" s="7"/>
      <c r="Q179" s="7"/>
    </row>
    <row r="180" spans="1:17" x14ac:dyDescent="0.3">
      <c r="A180" s="170" t="s">
        <v>29</v>
      </c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36"/>
      <c r="M180" s="36"/>
    </row>
    <row r="181" spans="1:17" ht="6.6" customHeight="1" x14ac:dyDescent="0.3">
      <c r="I181" s="9"/>
      <c r="J181" s="9"/>
      <c r="K181" s="9"/>
      <c r="L181" s="9"/>
      <c r="M181" s="9"/>
    </row>
    <row r="182" spans="1:17" ht="8.4" hidden="1" customHeight="1" x14ac:dyDescent="0.3">
      <c r="I182" s="8"/>
      <c r="J182" s="8"/>
      <c r="K182" s="8"/>
      <c r="L182" s="8"/>
      <c r="M182" s="8"/>
    </row>
    <row r="183" spans="1:17" ht="0.6" hidden="1" customHeight="1" x14ac:dyDescent="0.3">
      <c r="C183" s="171"/>
      <c r="D183" s="171"/>
      <c r="E183" s="171"/>
      <c r="F183" s="171"/>
      <c r="G183" s="171"/>
      <c r="H183" s="171"/>
      <c r="I183" s="171"/>
      <c r="J183" s="171"/>
      <c r="K183" s="171"/>
      <c r="L183" s="32"/>
      <c r="M183" s="32"/>
    </row>
    <row r="184" spans="1:17" hidden="1" x14ac:dyDescent="0.3">
      <c r="A184" s="11"/>
      <c r="B184" s="1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7" hidden="1" x14ac:dyDescent="0.3">
      <c r="A185" s="11"/>
      <c r="B185" s="11"/>
      <c r="C185" s="144"/>
      <c r="D185" s="144"/>
      <c r="E185" s="144"/>
      <c r="F185" s="144"/>
      <c r="G185" s="144"/>
      <c r="H185" s="144"/>
      <c r="I185" s="144"/>
      <c r="J185" s="144"/>
      <c r="K185" s="144"/>
      <c r="L185" s="35"/>
      <c r="M185" s="35"/>
    </row>
    <row r="186" spans="1:17" hidden="1" x14ac:dyDescent="0.3">
      <c r="A186" s="11"/>
      <c r="B186" s="11"/>
      <c r="C186" s="144"/>
      <c r="D186" s="144"/>
      <c r="E186" s="144"/>
      <c r="F186" s="144"/>
      <c r="G186" s="144"/>
      <c r="H186" s="144"/>
      <c r="I186" s="144"/>
      <c r="J186" s="144"/>
      <c r="K186" s="144"/>
      <c r="L186" s="35"/>
      <c r="M186" s="35"/>
    </row>
    <row r="187" spans="1:17" hidden="1" x14ac:dyDescent="0.3">
      <c r="A187" s="11"/>
      <c r="B187" s="11"/>
      <c r="C187" s="144"/>
      <c r="D187" s="144"/>
      <c r="E187" s="144"/>
      <c r="F187" s="144"/>
      <c r="G187" s="144"/>
      <c r="H187" s="144"/>
      <c r="I187" s="144"/>
      <c r="J187" s="144"/>
      <c r="K187" s="144"/>
      <c r="L187" s="35"/>
      <c r="M187" s="35"/>
    </row>
    <row r="188" spans="1:17" hidden="1" x14ac:dyDescent="0.3">
      <c r="A188" s="11"/>
      <c r="B188" s="11"/>
      <c r="C188" s="144"/>
      <c r="D188" s="144"/>
      <c r="E188" s="144"/>
      <c r="F188" s="144"/>
      <c r="G188" s="144"/>
      <c r="H188" s="144"/>
      <c r="I188" s="144"/>
      <c r="J188" s="144"/>
      <c r="K188" s="144"/>
      <c r="L188" s="35"/>
      <c r="M188" s="35"/>
    </row>
    <row r="189" spans="1:17" hidden="1" x14ac:dyDescent="0.3">
      <c r="A189" s="11"/>
      <c r="B189" s="11"/>
      <c r="C189" s="144"/>
      <c r="D189" s="144"/>
      <c r="E189" s="144"/>
      <c r="F189" s="144"/>
      <c r="G189" s="144"/>
      <c r="H189" s="144"/>
      <c r="I189" s="144"/>
      <c r="J189" s="144"/>
      <c r="K189" s="144"/>
      <c r="L189" s="35"/>
      <c r="M189" s="35"/>
    </row>
    <row r="190" spans="1:17" ht="9.6" hidden="1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7" ht="0.6" hidden="1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7" hidden="1" x14ac:dyDescent="0.3">
      <c r="A192" s="11"/>
      <c r="B192" s="11"/>
      <c r="C192" s="143"/>
      <c r="D192" s="143"/>
      <c r="E192" s="143"/>
      <c r="F192" s="143"/>
      <c r="G192" s="143"/>
      <c r="H192" s="143"/>
      <c r="I192" s="143"/>
      <c r="J192" s="143"/>
      <c r="K192" s="143"/>
      <c r="L192" s="33"/>
      <c r="M192" s="33"/>
    </row>
    <row r="193" spans="1:22" hidden="1" x14ac:dyDescent="0.3">
      <c r="A193" s="11"/>
      <c r="B193" s="11"/>
      <c r="C193" s="143"/>
      <c r="D193" s="143"/>
      <c r="E193" s="143"/>
      <c r="F193" s="143"/>
      <c r="G193" s="143"/>
      <c r="H193" s="143"/>
      <c r="I193" s="143"/>
      <c r="J193" s="143"/>
      <c r="K193" s="143"/>
      <c r="L193" s="33"/>
      <c r="M193" s="33"/>
    </row>
    <row r="194" spans="1:22" hidden="1" x14ac:dyDescent="0.3">
      <c r="A194" s="11"/>
      <c r="B194" s="11"/>
      <c r="C194" s="143"/>
      <c r="D194" s="143"/>
      <c r="E194" s="143"/>
      <c r="F194" s="143"/>
      <c r="G194" s="143"/>
      <c r="H194" s="143"/>
      <c r="I194" s="143"/>
      <c r="J194" s="143"/>
      <c r="K194" s="143"/>
      <c r="L194" s="33"/>
      <c r="M194" s="33"/>
    </row>
    <row r="195" spans="1:22" hidden="1" x14ac:dyDescent="0.3">
      <c r="A195" s="11"/>
      <c r="B195" s="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22" ht="0.6" hidden="1" customHeight="1" x14ac:dyDescent="0.3">
      <c r="A196" s="11"/>
      <c r="B196" s="11"/>
      <c r="C196" s="143"/>
      <c r="D196" s="143"/>
      <c r="E196" s="143"/>
      <c r="F196" s="143"/>
      <c r="G196" s="143"/>
      <c r="H196" s="143"/>
      <c r="I196" s="143"/>
      <c r="J196" s="143"/>
      <c r="K196" s="143"/>
      <c r="L196" s="33"/>
      <c r="M196" s="33"/>
    </row>
    <row r="197" spans="1:22" hidden="1" x14ac:dyDescent="0.3">
      <c r="A197" s="11"/>
      <c r="B197" s="11"/>
      <c r="C197" s="143"/>
      <c r="D197" s="143"/>
      <c r="E197" s="143"/>
      <c r="F197" s="143"/>
      <c r="G197" s="143"/>
      <c r="H197" s="143"/>
      <c r="I197" s="143"/>
      <c r="J197" s="143"/>
      <c r="K197" s="143"/>
      <c r="L197" s="33"/>
      <c r="M197" s="33"/>
    </row>
    <row r="198" spans="1:22" hidden="1" x14ac:dyDescent="0.3">
      <c r="A198" s="11"/>
      <c r="B198" s="11"/>
      <c r="C198" s="143"/>
      <c r="D198" s="143"/>
      <c r="E198" s="143"/>
      <c r="F198" s="143"/>
      <c r="G198" s="143"/>
      <c r="H198" s="143"/>
      <c r="I198" s="143"/>
      <c r="J198" s="143"/>
      <c r="K198" s="143"/>
      <c r="L198" s="33"/>
      <c r="M198" s="33"/>
    </row>
    <row r="199" spans="1:22" hidden="1" x14ac:dyDescent="0.3">
      <c r="C199" s="141"/>
      <c r="D199" s="141"/>
      <c r="E199" s="141"/>
      <c r="F199" s="141"/>
      <c r="G199" s="141"/>
      <c r="H199" s="141"/>
      <c r="I199" s="141"/>
      <c r="J199" s="141"/>
      <c r="K199" s="141"/>
      <c r="L199" s="34"/>
      <c r="M199" s="34"/>
    </row>
    <row r="200" spans="1:22" ht="15" hidden="1" x14ac:dyDescent="0.3"/>
    <row r="201" spans="1:22" hidden="1" x14ac:dyDescent="0.3">
      <c r="A201" s="41" t="s">
        <v>29</v>
      </c>
    </row>
    <row r="203" spans="1:22" x14ac:dyDescent="0.3">
      <c r="A203" s="11"/>
      <c r="B203" s="11"/>
      <c r="C203" s="2" t="s">
        <v>291</v>
      </c>
      <c r="D203" s="2"/>
      <c r="E203" s="2"/>
      <c r="F203" s="2"/>
      <c r="G203" s="2"/>
      <c r="H203" s="2"/>
      <c r="I203" s="2"/>
      <c r="J203" s="2"/>
      <c r="K203" s="2" t="s">
        <v>292</v>
      </c>
      <c r="L203" s="2"/>
      <c r="M203" s="2"/>
      <c r="N203" s="2"/>
      <c r="O203" s="2"/>
      <c r="P203" s="2"/>
    </row>
    <row r="204" spans="1:22" x14ac:dyDescent="0.3">
      <c r="A204" s="11"/>
      <c r="B204" s="11"/>
      <c r="C204" s="2" t="s">
        <v>276</v>
      </c>
      <c r="D204" s="2"/>
      <c r="E204" s="2"/>
      <c r="F204" s="2"/>
      <c r="G204" s="2"/>
      <c r="H204" s="2"/>
      <c r="I204" s="2"/>
      <c r="J204" s="2"/>
      <c r="K204" s="2" t="s">
        <v>293</v>
      </c>
      <c r="L204" s="2"/>
      <c r="M204" s="2"/>
      <c r="N204" s="2"/>
      <c r="O204" s="2"/>
      <c r="P204" s="2"/>
    </row>
    <row r="205" spans="1:22" x14ac:dyDescent="0.3">
      <c r="A205" s="11"/>
      <c r="B205" s="11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</row>
    <row r="206" spans="1:22" x14ac:dyDescent="0.3">
      <c r="A206" s="11"/>
      <c r="B206" s="11"/>
      <c r="C206" s="143" t="s">
        <v>296</v>
      </c>
      <c r="D206" s="149"/>
      <c r="E206" s="149"/>
      <c r="F206" s="149"/>
      <c r="G206" s="149"/>
      <c r="H206" s="113"/>
      <c r="I206" s="113"/>
      <c r="J206" s="113"/>
      <c r="K206" s="143" t="s">
        <v>297</v>
      </c>
      <c r="L206" s="149"/>
      <c r="M206" s="149"/>
      <c r="N206" s="113"/>
      <c r="O206" s="113"/>
      <c r="P206" s="113"/>
    </row>
    <row r="207" spans="1:22" ht="15" customHeight="1" x14ac:dyDescent="0.3">
      <c r="A207" s="11"/>
      <c r="B207" s="11"/>
      <c r="C207" s="2" t="s">
        <v>277</v>
      </c>
      <c r="D207" s="2"/>
      <c r="E207" s="2"/>
      <c r="F207" s="2"/>
      <c r="G207" s="2"/>
      <c r="H207" s="2"/>
      <c r="I207" s="2"/>
      <c r="J207" s="2"/>
      <c r="K207" s="2"/>
      <c r="L207" s="2" t="s">
        <v>113</v>
      </c>
      <c r="M207" s="2"/>
      <c r="N207" s="2"/>
      <c r="O207" s="2"/>
      <c r="P207" s="2"/>
    </row>
    <row r="208" spans="1:22" ht="22.5" customHeight="1" x14ac:dyDescent="0.3">
      <c r="A208" s="11"/>
      <c r="B208" s="11"/>
      <c r="C208" s="2" t="s">
        <v>295</v>
      </c>
      <c r="D208" s="2"/>
      <c r="E208" s="2"/>
      <c r="F208" s="148"/>
      <c r="G208" s="147"/>
      <c r="H208" s="147"/>
      <c r="I208" s="11"/>
      <c r="J208" s="11"/>
      <c r="K208" s="2" t="s">
        <v>295</v>
      </c>
      <c r="L208" s="2"/>
      <c r="M208" s="2"/>
      <c r="N208" s="146"/>
      <c r="O208" s="147"/>
      <c r="P208" s="147"/>
      <c r="Q208" s="11"/>
      <c r="R208" s="11"/>
      <c r="S208" s="11"/>
      <c r="T208" s="11"/>
      <c r="U208" s="11"/>
      <c r="V208" s="11"/>
    </row>
    <row r="209" spans="1:16" ht="21.75" customHeight="1" x14ac:dyDescent="0.3">
      <c r="A209" s="11"/>
      <c r="B209" s="11"/>
      <c r="C209" s="1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x14ac:dyDescent="0.3">
      <c r="A210" s="11"/>
      <c r="B210" s="11"/>
      <c r="C210" s="2" t="s">
        <v>20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4.4" customHeight="1" x14ac:dyDescent="0.3">
      <c r="A211" s="11"/>
      <c r="B211" s="11"/>
      <c r="C211" s="145" t="s">
        <v>278</v>
      </c>
      <c r="D211" s="145"/>
      <c r="E211" s="145"/>
      <c r="F211" s="145"/>
      <c r="G211" s="2"/>
      <c r="H211" s="2"/>
      <c r="I211" s="2"/>
      <c r="J211" s="2"/>
      <c r="K211" s="145" t="s">
        <v>283</v>
      </c>
      <c r="L211" s="145"/>
      <c r="M211" s="145"/>
      <c r="N211" s="145"/>
      <c r="O211" s="2"/>
      <c r="P211" s="2"/>
    </row>
    <row r="212" spans="1:16" ht="25.95" customHeight="1" x14ac:dyDescent="0.3">
      <c r="A212" s="11"/>
      <c r="B212" s="11"/>
      <c r="C212" s="145"/>
      <c r="D212" s="145"/>
      <c r="E212" s="145"/>
      <c r="F212" s="145"/>
      <c r="G212" s="2"/>
      <c r="H212" s="2"/>
      <c r="I212" s="2"/>
      <c r="J212" s="2"/>
      <c r="K212" s="145"/>
      <c r="L212" s="145"/>
      <c r="M212" s="145"/>
      <c r="N212" s="145"/>
      <c r="O212" s="2"/>
      <c r="P212" s="2"/>
    </row>
    <row r="213" spans="1:16" ht="12" customHeight="1" x14ac:dyDescent="0.3">
      <c r="A213" s="11"/>
      <c r="B213" s="11"/>
      <c r="C213" s="108"/>
      <c r="D213" s="12"/>
      <c r="E213" s="12"/>
      <c r="F213" s="12"/>
      <c r="G213" s="12"/>
      <c r="H213" s="12"/>
      <c r="I213" s="12"/>
      <c r="J213" s="12"/>
      <c r="K213" s="108"/>
      <c r="L213" s="12"/>
      <c r="M213" s="12"/>
      <c r="N213" s="12"/>
      <c r="O213" s="12"/>
      <c r="P213" s="12"/>
    </row>
    <row r="214" spans="1:16" ht="12" customHeight="1" x14ac:dyDescent="0.3">
      <c r="A214" s="11"/>
      <c r="B214" s="11"/>
      <c r="C214" s="2" t="s">
        <v>279</v>
      </c>
      <c r="D214" s="2"/>
      <c r="E214" s="2"/>
      <c r="F214" s="2"/>
      <c r="G214" s="2"/>
      <c r="H214" s="2"/>
      <c r="I214" s="2"/>
      <c r="J214" s="2"/>
      <c r="K214" s="2" t="s">
        <v>279</v>
      </c>
      <c r="L214" s="2"/>
      <c r="M214" s="2"/>
      <c r="N214" s="2"/>
      <c r="O214" s="2"/>
      <c r="P214" s="2"/>
    </row>
    <row r="215" spans="1:16" ht="12" customHeight="1" x14ac:dyDescent="0.3">
      <c r="A215" s="11"/>
      <c r="B215" s="11"/>
      <c r="C215" s="2" t="s">
        <v>280</v>
      </c>
      <c r="D215" s="2"/>
      <c r="E215" s="2"/>
      <c r="F215" s="2"/>
      <c r="G215" s="2"/>
      <c r="H215" s="2"/>
      <c r="I215" s="2"/>
      <c r="J215" s="2"/>
      <c r="K215" s="2" t="s">
        <v>282</v>
      </c>
      <c r="L215" s="2"/>
      <c r="M215" s="2"/>
      <c r="N215" s="2"/>
      <c r="O215" s="2"/>
      <c r="P215" s="2"/>
    </row>
    <row r="216" spans="1:16" x14ac:dyDescent="0.3">
      <c r="A216" s="11"/>
      <c r="B216" s="11"/>
      <c r="C216" s="2" t="s">
        <v>295</v>
      </c>
      <c r="D216" s="2"/>
      <c r="E216" s="2"/>
      <c r="F216" s="2"/>
      <c r="G216" s="2"/>
      <c r="H216" s="2"/>
      <c r="I216" s="2"/>
      <c r="J216" s="2"/>
      <c r="K216" s="2" t="s">
        <v>294</v>
      </c>
      <c r="L216" s="2"/>
      <c r="M216" s="2"/>
      <c r="N216" s="2"/>
      <c r="O216" s="2"/>
      <c r="P216" s="2"/>
    </row>
    <row r="217" spans="1:16" x14ac:dyDescent="0.3">
      <c r="C217" s="111" t="s">
        <v>281</v>
      </c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1:16" x14ac:dyDescent="0.3"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</row>
  </sheetData>
  <mergeCells count="136">
    <mergeCell ref="A167:G167"/>
    <mergeCell ref="A180:K180"/>
    <mergeCell ref="C185:K185"/>
    <mergeCell ref="C183:K183"/>
    <mergeCell ref="A160:B160"/>
    <mergeCell ref="C162:C163"/>
    <mergeCell ref="A168:Q168"/>
    <mergeCell ref="A178:G178"/>
    <mergeCell ref="A106:B106"/>
    <mergeCell ref="A111:B111"/>
    <mergeCell ref="A112:B112"/>
    <mergeCell ref="A155:B155"/>
    <mergeCell ref="A161:B161"/>
    <mergeCell ref="A159:B159"/>
    <mergeCell ref="A158:B158"/>
    <mergeCell ref="A113:G113"/>
    <mergeCell ref="A114:Q114"/>
    <mergeCell ref="D162:D163"/>
    <mergeCell ref="E162:E163"/>
    <mergeCell ref="F162:F163"/>
    <mergeCell ref="A162:A163"/>
    <mergeCell ref="G162:G163"/>
    <mergeCell ref="A19:C19"/>
    <mergeCell ref="A25:B28"/>
    <mergeCell ref="E25:E28"/>
    <mergeCell ref="C25:D25"/>
    <mergeCell ref="C26:C28"/>
    <mergeCell ref="D26:D28"/>
    <mergeCell ref="F25:G25"/>
    <mergeCell ref="F26:F28"/>
    <mergeCell ref="G26:G28"/>
    <mergeCell ref="G19:T19"/>
    <mergeCell ref="N25:Q27"/>
    <mergeCell ref="K27:M27"/>
    <mergeCell ref="J25:M26"/>
    <mergeCell ref="J27:J28"/>
    <mergeCell ref="D21:L21"/>
    <mergeCell ref="C22:L22"/>
    <mergeCell ref="E134:E136"/>
    <mergeCell ref="A105:B105"/>
    <mergeCell ref="C58:C59"/>
    <mergeCell ref="C134:C136"/>
    <mergeCell ref="D134:D136"/>
    <mergeCell ref="N7:Q7"/>
    <mergeCell ref="A15:C15"/>
    <mergeCell ref="A16:C16"/>
    <mergeCell ref="A17:C17"/>
    <mergeCell ref="D9:I9"/>
    <mergeCell ref="C10:I10"/>
    <mergeCell ref="D11:I11"/>
    <mergeCell ref="A13:C13"/>
    <mergeCell ref="A14:C14"/>
    <mergeCell ref="G13:T13"/>
    <mergeCell ref="F14:T14"/>
    <mergeCell ref="G15:T15"/>
    <mergeCell ref="G17:T17"/>
    <mergeCell ref="N1:Q1"/>
    <mergeCell ref="A2:C2"/>
    <mergeCell ref="N2:Q2"/>
    <mergeCell ref="A3:C3"/>
    <mergeCell ref="N3:Q3"/>
    <mergeCell ref="A4:C4"/>
    <mergeCell ref="N4:Q4"/>
    <mergeCell ref="A5:C5"/>
    <mergeCell ref="N5:Q5"/>
    <mergeCell ref="A134:A136"/>
    <mergeCell ref="A116:A117"/>
    <mergeCell ref="C116:C117"/>
    <mergeCell ref="A1:C1"/>
    <mergeCell ref="A7:C7"/>
    <mergeCell ref="D58:D59"/>
    <mergeCell ref="A31:B31"/>
    <mergeCell ref="A45:B45"/>
    <mergeCell ref="A100:B100"/>
    <mergeCell ref="A101:B101"/>
    <mergeCell ref="A98:B98"/>
    <mergeCell ref="A99:B99"/>
    <mergeCell ref="A102:A104"/>
    <mergeCell ref="C102:C104"/>
    <mergeCell ref="C218:O218"/>
    <mergeCell ref="A179:G179"/>
    <mergeCell ref="C198:K198"/>
    <mergeCell ref="C199:K199"/>
    <mergeCell ref="C189:K189"/>
    <mergeCell ref="C192:K192"/>
    <mergeCell ref="C193:K193"/>
    <mergeCell ref="C194:K194"/>
    <mergeCell ref="C196:K196"/>
    <mergeCell ref="C197:K197"/>
    <mergeCell ref="C188:K188"/>
    <mergeCell ref="C205:P205"/>
    <mergeCell ref="C211:F212"/>
    <mergeCell ref="K211:N212"/>
    <mergeCell ref="N208:P208"/>
    <mergeCell ref="F208:H208"/>
    <mergeCell ref="C187:K187"/>
    <mergeCell ref="C206:G206"/>
    <mergeCell ref="K206:M206"/>
    <mergeCell ref="C186:K186"/>
    <mergeCell ref="H26:H28"/>
    <mergeCell ref="A85:G85"/>
    <mergeCell ref="A86:Q86"/>
    <mergeCell ref="A67:Q67"/>
    <mergeCell ref="A50:A51"/>
    <mergeCell ref="C50:C51"/>
    <mergeCell ref="D50:D51"/>
    <mergeCell ref="E50:E51"/>
    <mergeCell ref="F50:F51"/>
    <mergeCell ref="G50:G51"/>
    <mergeCell ref="A72:A73"/>
    <mergeCell ref="A52:A56"/>
    <mergeCell ref="C52:C56"/>
    <mergeCell ref="D52:D56"/>
    <mergeCell ref="E52:E56"/>
    <mergeCell ref="A66:G66"/>
    <mergeCell ref="A29:B29"/>
    <mergeCell ref="A30:Q30"/>
    <mergeCell ref="A58:A59"/>
    <mergeCell ref="E58:E59"/>
    <mergeCell ref="E116:E117"/>
    <mergeCell ref="A122:A123"/>
    <mergeCell ref="C122:C123"/>
    <mergeCell ref="D122:D123"/>
    <mergeCell ref="E122:E123"/>
    <mergeCell ref="A90:B91"/>
    <mergeCell ref="C90:C91"/>
    <mergeCell ref="D90:D91"/>
    <mergeCell ref="E90:E91"/>
    <mergeCell ref="A96:A97"/>
    <mergeCell ref="C96:C97"/>
    <mergeCell ref="E96:E97"/>
    <mergeCell ref="D102:D104"/>
    <mergeCell ref="A107:B107"/>
    <mergeCell ref="A110:B110"/>
    <mergeCell ref="A108:B108"/>
    <mergeCell ref="E102:E104"/>
  </mergeCells>
  <pageMargins left="0.23622047244094491" right="0" top="0.6692913385826772" bottom="0.31496062992125984" header="0.31496062992125984" footer="0.15748031496062992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workbookViewId="0">
      <selection activeCell="A9" sqref="A9"/>
    </sheetView>
  </sheetViews>
  <sheetFormatPr defaultRowHeight="14.4" x14ac:dyDescent="0.3"/>
  <cols>
    <col min="1" max="1" width="20.6640625" customWidth="1"/>
    <col min="3" max="3" width="14.33203125" customWidth="1"/>
    <col min="8" max="8" width="11.6640625" customWidth="1"/>
    <col min="9" max="9" width="11.33203125" customWidth="1"/>
    <col min="10" max="10" width="4.88671875" customWidth="1"/>
    <col min="11" max="11" width="3.88671875" customWidth="1"/>
    <col min="12" max="12" width="4.6640625" customWidth="1"/>
    <col min="13" max="13" width="3.6640625" customWidth="1"/>
  </cols>
  <sheetData>
    <row r="2" spans="1:16" s="1" customFormat="1" ht="21" customHeight="1" x14ac:dyDescent="0.3">
      <c r="A2" s="176" t="s">
        <v>87</v>
      </c>
      <c r="B2" s="176" t="s">
        <v>1</v>
      </c>
      <c r="C2" s="176" t="s">
        <v>88</v>
      </c>
      <c r="D2" s="176"/>
      <c r="E2" s="176" t="s">
        <v>91</v>
      </c>
      <c r="F2" s="176" t="s">
        <v>92</v>
      </c>
      <c r="G2" s="176"/>
      <c r="H2" s="23" t="s">
        <v>95</v>
      </c>
      <c r="I2" s="176" t="s">
        <v>96</v>
      </c>
      <c r="J2" s="176" t="s">
        <v>97</v>
      </c>
      <c r="K2" s="176"/>
      <c r="L2" s="176"/>
      <c r="M2" s="176"/>
    </row>
    <row r="3" spans="1:16" s="1" customFormat="1" ht="28.2" customHeight="1" x14ac:dyDescent="0.3">
      <c r="A3" s="176"/>
      <c r="B3" s="176"/>
      <c r="C3" s="176" t="s">
        <v>90</v>
      </c>
      <c r="D3" s="176" t="s">
        <v>89</v>
      </c>
      <c r="E3" s="176"/>
      <c r="F3" s="176" t="s">
        <v>93</v>
      </c>
      <c r="G3" s="176" t="s">
        <v>94</v>
      </c>
      <c r="H3" s="176"/>
      <c r="I3" s="176"/>
      <c r="J3" s="176"/>
      <c r="K3" s="176"/>
      <c r="L3" s="176"/>
      <c r="M3" s="176"/>
    </row>
    <row r="4" spans="1:16" s="1" customFormat="1" ht="21" customHeight="1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O4" s="17"/>
      <c r="P4" s="17"/>
    </row>
    <row r="5" spans="1:16" s="1" customFormat="1" ht="25.95" customHeight="1" x14ac:dyDescent="0.3">
      <c r="A5" s="176"/>
      <c r="B5" s="176"/>
      <c r="C5" s="176"/>
      <c r="D5" s="176"/>
      <c r="E5" s="176"/>
      <c r="F5" s="176"/>
      <c r="G5" s="176"/>
      <c r="H5" s="176"/>
      <c r="I5" s="176"/>
      <c r="J5" s="18" t="s">
        <v>98</v>
      </c>
      <c r="K5" s="18" t="s">
        <v>99</v>
      </c>
      <c r="L5" s="18" t="s">
        <v>100</v>
      </c>
      <c r="M5" s="18" t="s">
        <v>101</v>
      </c>
      <c r="O5" s="17"/>
      <c r="P5" s="17"/>
    </row>
    <row r="6" spans="1:16" s="1" customFormat="1" ht="21" customHeight="1" x14ac:dyDescent="0.3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5">
        <v>10</v>
      </c>
      <c r="K6" s="5">
        <v>11</v>
      </c>
      <c r="L6" s="5">
        <v>12</v>
      </c>
      <c r="M6" s="5">
        <v>13</v>
      </c>
    </row>
    <row r="7" spans="1:16" s="1" customFormat="1" ht="71.400000000000006" customHeight="1" x14ac:dyDescent="0.3">
      <c r="A7" s="22" t="s">
        <v>124</v>
      </c>
      <c r="B7" s="25"/>
      <c r="C7" s="25" t="s">
        <v>115</v>
      </c>
      <c r="D7" s="25" t="s">
        <v>4</v>
      </c>
      <c r="E7" s="23" t="s">
        <v>6</v>
      </c>
      <c r="F7" s="10">
        <v>42370</v>
      </c>
      <c r="G7" s="26">
        <v>42735</v>
      </c>
      <c r="H7" s="23" t="s">
        <v>125</v>
      </c>
      <c r="I7" s="4">
        <v>16742.32</v>
      </c>
      <c r="J7" s="21" t="s">
        <v>28</v>
      </c>
      <c r="K7" s="21" t="s">
        <v>28</v>
      </c>
      <c r="L7" s="21" t="s">
        <v>28</v>
      </c>
      <c r="M7" s="21" t="s">
        <v>28</v>
      </c>
    </row>
    <row r="8" spans="1:16" s="1" customFormat="1" ht="84" customHeight="1" x14ac:dyDescent="0.3">
      <c r="A8" s="25" t="s">
        <v>121</v>
      </c>
      <c r="B8" s="21"/>
      <c r="C8" s="25" t="s">
        <v>115</v>
      </c>
      <c r="D8" s="25" t="s">
        <v>4</v>
      </c>
      <c r="E8" s="23" t="s">
        <v>2</v>
      </c>
      <c r="F8" s="23" t="s">
        <v>2</v>
      </c>
      <c r="G8" s="26">
        <v>42735</v>
      </c>
      <c r="H8" s="23" t="s">
        <v>2</v>
      </c>
      <c r="I8" s="23" t="s">
        <v>3</v>
      </c>
      <c r="J8" s="21"/>
      <c r="K8" s="21"/>
      <c r="L8" s="21"/>
      <c r="M8" s="21" t="s">
        <v>28</v>
      </c>
    </row>
    <row r="9" spans="1:16" s="1" customFormat="1" ht="61.2" customHeight="1" x14ac:dyDescent="0.3">
      <c r="A9" s="24" t="s">
        <v>53</v>
      </c>
      <c r="B9" s="22"/>
      <c r="C9" s="25" t="s">
        <v>23</v>
      </c>
      <c r="D9" s="22" t="s">
        <v>4</v>
      </c>
      <c r="E9" s="25" t="s">
        <v>15</v>
      </c>
      <c r="F9" s="10">
        <v>42370</v>
      </c>
      <c r="G9" s="26">
        <v>42735</v>
      </c>
      <c r="H9" s="23" t="s">
        <v>130</v>
      </c>
      <c r="I9" s="19">
        <v>0</v>
      </c>
      <c r="J9" s="21" t="s">
        <v>28</v>
      </c>
      <c r="K9" s="21" t="s">
        <v>28</v>
      </c>
      <c r="L9" s="21" t="s">
        <v>28</v>
      </c>
      <c r="M9" s="21" t="s">
        <v>28</v>
      </c>
    </row>
    <row r="10" spans="1:16" s="1" customFormat="1" ht="72.599999999999994" customHeight="1" x14ac:dyDescent="0.3">
      <c r="A10" s="25" t="s">
        <v>122</v>
      </c>
      <c r="B10" s="21">
        <v>0</v>
      </c>
      <c r="C10" s="25" t="s">
        <v>115</v>
      </c>
      <c r="D10" s="25" t="s">
        <v>4</v>
      </c>
      <c r="E10" s="23" t="s">
        <v>2</v>
      </c>
      <c r="F10" s="23" t="s">
        <v>2</v>
      </c>
      <c r="G10" s="26">
        <v>42735</v>
      </c>
      <c r="H10" s="23" t="s">
        <v>2</v>
      </c>
      <c r="I10" s="23" t="s">
        <v>3</v>
      </c>
      <c r="J10" s="21"/>
      <c r="K10" s="21"/>
      <c r="L10" s="21"/>
      <c r="M10" s="21" t="s">
        <v>28</v>
      </c>
    </row>
  </sheetData>
  <mergeCells count="12">
    <mergeCell ref="J2:M4"/>
    <mergeCell ref="C3:C5"/>
    <mergeCell ref="D3:D5"/>
    <mergeCell ref="F3:F5"/>
    <mergeCell ref="G3:G5"/>
    <mergeCell ref="H3:H5"/>
    <mergeCell ref="I2:I5"/>
    <mergeCell ref="A2:A5"/>
    <mergeCell ref="B2:B5"/>
    <mergeCell ref="C2:D2"/>
    <mergeCell ref="E2:E5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06.2015г.</vt:lpstr>
      <vt:lpstr>Лист1</vt:lpstr>
      <vt:lpstr>'06.2015г.'!Заголовки_для_печати</vt:lpstr>
      <vt:lpstr>'06.2015г.'!Область_печати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Собко О.Е.</dc:creator>
  <cp:lastModifiedBy>User</cp:lastModifiedBy>
  <cp:lastPrinted>2018-01-18T09:42:05Z</cp:lastPrinted>
  <dcterms:created xsi:type="dcterms:W3CDTF">2014-06-27T07:18:31Z</dcterms:created>
  <dcterms:modified xsi:type="dcterms:W3CDTF">2018-01-23T08:13:32Z</dcterms:modified>
</cp:coreProperties>
</file>